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01.04.15" sheetId="1" r:id="rId1"/>
  </sheets>
  <externalReferences>
    <externalReference r:id="rId2"/>
  </externalReferences>
  <definedNames>
    <definedName name="_xlnm.Print_Area" localSheetId="0">'01.04.15'!$A$1:$F$272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9" i="1" l="1"/>
  <c r="E268" i="1"/>
  <c r="E267" i="1"/>
  <c r="E266" i="1"/>
  <c r="E265" i="1"/>
  <c r="E257" i="1" s="1"/>
  <c r="E271" i="1" s="1"/>
  <c r="E264" i="1"/>
  <c r="E263" i="1"/>
  <c r="E262" i="1"/>
  <c r="E261" i="1"/>
  <c r="E260" i="1"/>
  <c r="E259" i="1"/>
  <c r="E258" i="1"/>
  <c r="E251" i="1"/>
  <c r="E248" i="1"/>
  <c r="E240" i="1"/>
  <c r="E239" i="1"/>
  <c r="E238" i="1"/>
  <c r="E237" i="1"/>
  <c r="E236" i="1"/>
  <c r="E235" i="1"/>
  <c r="E232" i="1" s="1"/>
  <c r="E227" i="1"/>
  <c r="E224" i="1"/>
  <c r="E222" i="1"/>
  <c r="E220" i="1"/>
  <c r="E218" i="1"/>
  <c r="E211" i="1"/>
  <c r="E210" i="1" s="1"/>
  <c r="E209" i="1"/>
  <c r="E208" i="1"/>
  <c r="E207" i="1"/>
  <c r="D207" i="1"/>
  <c r="B207" i="1"/>
  <c r="A207" i="1"/>
  <c r="E206" i="1"/>
  <c r="A206" i="1"/>
  <c r="E205" i="1"/>
  <c r="E203" i="1" s="1"/>
  <c r="E212" i="1" s="1"/>
  <c r="E204" i="1"/>
  <c r="D204" i="1"/>
  <c r="C204" i="1"/>
  <c r="B204" i="1"/>
  <c r="A204" i="1"/>
  <c r="A203" i="1"/>
  <c r="E202" i="1"/>
  <c r="D202" i="1"/>
  <c r="C202" i="1"/>
  <c r="B202" i="1"/>
  <c r="A202" i="1"/>
  <c r="E201" i="1"/>
  <c r="A201" i="1"/>
  <c r="E200" i="1"/>
  <c r="D200" i="1"/>
  <c r="C200" i="1"/>
  <c r="B200" i="1"/>
  <c r="A200" i="1"/>
  <c r="E199" i="1"/>
  <c r="A199" i="1"/>
  <c r="E198" i="1"/>
  <c r="A198" i="1"/>
  <c r="E197" i="1"/>
  <c r="D197" i="1"/>
  <c r="C197" i="1"/>
  <c r="B197" i="1"/>
  <c r="A197" i="1"/>
  <c r="E196" i="1"/>
  <c r="A196" i="1"/>
  <c r="E195" i="1"/>
  <c r="A195" i="1"/>
  <c r="E194" i="1"/>
  <c r="D194" i="1"/>
  <c r="C194" i="1"/>
  <c r="B194" i="1"/>
  <c r="A194" i="1"/>
  <c r="E193" i="1"/>
  <c r="A193" i="1"/>
  <c r="E192" i="1"/>
  <c r="D192" i="1"/>
  <c r="C192" i="1"/>
  <c r="B192" i="1"/>
  <c r="A192" i="1"/>
  <c r="E191" i="1"/>
  <c r="A191" i="1"/>
  <c r="E190" i="1"/>
  <c r="D190" i="1"/>
  <c r="C190" i="1"/>
  <c r="B190" i="1"/>
  <c r="A190" i="1"/>
  <c r="E189" i="1"/>
  <c r="A189" i="1"/>
  <c r="E187" i="1"/>
  <c r="E175" i="1"/>
  <c r="E183" i="1" s="1"/>
  <c r="E173" i="1"/>
  <c r="E170" i="1"/>
  <c r="E169" i="1"/>
  <c r="E16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2" i="1"/>
  <c r="E111" i="1"/>
  <c r="E110" i="1"/>
  <c r="E108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8" i="1"/>
  <c r="E87" i="1"/>
  <c r="E85" i="1"/>
  <c r="E84" i="1"/>
  <c r="E83" i="1"/>
  <c r="E82" i="1"/>
  <c r="E81" i="1"/>
  <c r="E80" i="1"/>
  <c r="E78" i="1"/>
  <c r="E77" i="1"/>
  <c r="E159" i="1" s="1"/>
  <c r="E73" i="1"/>
  <c r="E58" i="1"/>
  <c r="E57" i="1"/>
  <c r="E54" i="1" s="1"/>
  <c r="E56" i="1"/>
  <c r="E53" i="1"/>
  <c r="E52" i="1"/>
  <c r="E51" i="1" s="1"/>
  <c r="E49" i="1"/>
  <c r="E48" i="1"/>
  <c r="E47" i="1"/>
  <c r="E45" i="1" s="1"/>
  <c r="E46" i="1"/>
  <c r="E44" i="1"/>
  <c r="E43" i="1"/>
  <c r="E40" i="1" s="1"/>
  <c r="E42" i="1"/>
  <c r="E41" i="1"/>
  <c r="E36" i="1"/>
  <c r="E32" i="1"/>
  <c r="E31" i="1"/>
  <c r="E30" i="1"/>
  <c r="E28" i="1" s="1"/>
  <c r="E33" i="1" s="1"/>
  <c r="E29" i="1"/>
  <c r="E22" i="1"/>
  <c r="E19" i="1"/>
  <c r="E14" i="1"/>
  <c r="E12" i="1"/>
  <c r="E9" i="1"/>
  <c r="E6" i="1"/>
  <c r="E272" i="1" l="1"/>
  <c r="E64" i="1"/>
  <c r="E160" i="1" s="1"/>
  <c r="E243" i="1"/>
</calcChain>
</file>

<file path=xl/sharedStrings.xml><?xml version="1.0" encoding="utf-8"?>
<sst xmlns="http://schemas.openxmlformats.org/spreadsheetml/2006/main" count="419" uniqueCount="247">
  <si>
    <t>План закупок на 2016 год</t>
  </si>
  <si>
    <r>
      <t>Источник финансового обеспечения:</t>
    </r>
    <r>
      <rPr>
        <b/>
        <i/>
        <sz val="14"/>
        <color theme="1"/>
        <rFont val="Times New Roman"/>
        <family val="1"/>
        <charset val="204"/>
      </rPr>
      <t xml:space="preserve"> Субсидия на финансовое обеспечение выполнения государственного задания</t>
    </r>
  </si>
  <si>
    <t>Наименование</t>
  </si>
  <si>
    <t>Ед. измерения</t>
  </si>
  <si>
    <t>Кол-во</t>
  </si>
  <si>
    <t>Цена за ед.(с учетом НДС), руб.</t>
  </si>
  <si>
    <t>Сумма, руб.</t>
  </si>
  <si>
    <t>Примечание</t>
  </si>
  <si>
    <t>КОСГУ 211 "Заработная плата"</t>
  </si>
  <si>
    <t>Заработная плата</t>
  </si>
  <si>
    <t>Приказ комитета здравоохранения Курской области от 30.12.2014г. №593</t>
  </si>
  <si>
    <t>ИТОГО:</t>
  </si>
  <si>
    <t>КОСГУ 212 "Прочие выплаты"</t>
  </si>
  <si>
    <t>Денежная компенсация взамен выдачи молока</t>
  </si>
  <si>
    <t>96 чел</t>
  </si>
  <si>
    <t>207 дней</t>
  </si>
  <si>
    <t>17,9 руб.</t>
  </si>
  <si>
    <t xml:space="preserve">Приказ Минздравсоцразвития РФ от 16.02.2009 N 45н (ред. от 20.02.2014) "Об утверждении норм и условий бесплатной выдачи работникам, занятым на работах с вредными условиями труда, молока или других равноценных пищевых продуктов, Порядка осуществления компенсационной выплаты в размере, эквивалентном стоимости молока или других равноценных пищевых продуктов, и Перечня вредных производственных факторов, при воздействии которых в профилактических целях рекомендуется употребление молока или других равноценных пищевых продуктов"
</t>
  </si>
  <si>
    <t>КОСГУ 213 "Начисления на выплаты по оплате труда"</t>
  </si>
  <si>
    <t>Начисления на выплаты по оплате труда</t>
  </si>
  <si>
    <t xml:space="preserve">Федеральный закон от 24.07.2009 N 212-ФЗ
(ред. от 04.06.2014)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
</t>
  </si>
  <si>
    <t>КОСГУ 221 "Услуги связи"</t>
  </si>
  <si>
    <t>Абонентская и повременная плата за использование линий связи, в т.ч.:</t>
  </si>
  <si>
    <t>г. Курск</t>
  </si>
  <si>
    <t>Договор № 66 от 27.12 2013 г.</t>
  </si>
  <si>
    <t>г. Железногорск</t>
  </si>
  <si>
    <t>Договор № 164848000173 от 27.12 2013 г.</t>
  </si>
  <si>
    <t>г. Дмитриев</t>
  </si>
  <si>
    <t>Договор № 165005050222 от 27.12 2013 г.</t>
  </si>
  <si>
    <t>п. Горшечное</t>
  </si>
  <si>
    <t>Договор №3350272  от 27.12 2013 г.</t>
  </si>
  <si>
    <t>КОСГУ 222 "Транспортные услуги"</t>
  </si>
  <si>
    <t>Оплата проезда к месту служебной командировки и обратно</t>
  </si>
  <si>
    <t xml:space="preserve">ед. </t>
  </si>
  <si>
    <t>АО "Регинальный центр навигационных услуг", в т.ч.:</t>
  </si>
  <si>
    <t xml:space="preserve">Заключение контрактов планируется в I квартале 2015 г. на основании ст. 93 п.8 ч.1 Федерального закона от 05.04.2013 N 44-ФЗ (ред. от 21.07.2014)
"О контрактной системе в сфере закупок товаров, работ, услуг для обеспечения государственных и муниципальных нужд"
</t>
  </si>
  <si>
    <t>услуги телематики</t>
  </si>
  <si>
    <t>мес</t>
  </si>
  <si>
    <t>350 руб.</t>
  </si>
  <si>
    <t>КОСГУ 223 "Коммунальные услуги"</t>
  </si>
  <si>
    <t>ООО "Курская ТСК" г. Курск, в т. ч.</t>
  </si>
  <si>
    <t>отопление</t>
  </si>
  <si>
    <t>Гкал</t>
  </si>
  <si>
    <t>горячее водоснабжение</t>
  </si>
  <si>
    <t>ОАО "АтомЭнергоСбыт", в т. ч.:</t>
  </si>
  <si>
    <t>электроэнергия</t>
  </si>
  <si>
    <t>тыс. КВт/ч</t>
  </si>
  <si>
    <t>КОСГУ 225 "Работы, услуги по содержанию имущества"</t>
  </si>
  <si>
    <t>Поверка медицинского оборудования, в т. ч.:</t>
  </si>
  <si>
    <t>Приказ Министерства здравоохранения Российской Федерации от 15 августа 2012 г. N 89н г. Москва
"Об утверждении Порядка проведения испытаний в целях утверждения типа средств измерений, а также перечня медицинских изделий, относящихся к средствам измерений в сфере государственного регулирования обеспечения единства измерений, в отношении которых проводятся испытания в целях утверждения типа средств измерений"</t>
  </si>
  <si>
    <t>КОСГУ 226 "Прочие работы, услуги"</t>
  </si>
  <si>
    <t>МУП "Спецавтобаза по уборке г. Курска", в. т. ч.:</t>
  </si>
  <si>
    <t>Сбор и вывоз ТБО ( 01.01.16-30.06.16)</t>
  </si>
  <si>
    <t>м3</t>
  </si>
  <si>
    <t>Захоронение ТБО  ( 01.01.16-30.06.16)</t>
  </si>
  <si>
    <t>Сбор и вывоз ТБО ( 01.07.16-31.12.16)</t>
  </si>
  <si>
    <t>Захоронение ТБО  ( 01.07.16-31.12.16)</t>
  </si>
  <si>
    <t>МУП "Эко-сервис", в. т. ч.:</t>
  </si>
  <si>
    <t>ИП Шклярик вывоз отходов класса Б</t>
  </si>
  <si>
    <t>ФГУП "Курское областное медико-профилактическое объединение, г. Курск</t>
  </si>
  <si>
    <t xml:space="preserve">Федеральный закон от 30.03.1999 N 52-ФЗ
(ред. от 25.11.2013)
"О санитарно-эпидемиологическом благополучии населения"
</t>
  </si>
  <si>
    <t>дератизация (кратность в год-24) г. Курск, ул. Садовая, д.42/б</t>
  </si>
  <si>
    <r>
      <t>м</t>
    </r>
    <r>
      <rPr>
        <sz val="11"/>
        <color theme="1"/>
        <rFont val="Calibri"/>
        <family val="2"/>
        <charset val="204"/>
      </rPr>
      <t>²</t>
    </r>
  </si>
  <si>
    <t>Заключение контрактов планируется в I квартале 2015 г. на основании ст. 93 п.4 ч.1 Федерального закона от 05.04.2013 N 44-ФЗ (ред. от 21.07.2014)
"О контрактной системе в сфере закупок товаров, работ, услуг для обеспечения государственных и муниципальных нужд"</t>
  </si>
  <si>
    <t>бытовая дезинсекция (кратность в год-12) г. Курск, ул. Садовая, д.42/б</t>
  </si>
  <si>
    <t>Поверка средств измерений, в т.ч.</t>
  </si>
  <si>
    <t>Приказ Минздрава РФ от 15.08.12 №89н г.Москва "Об утверждении Порядка проведения испытаний в целях утверждения типа средств измерений, а также перечня медицинских изделий, относящихся к средствам измерений в сфере государственного регулирования обеспечения единства измерений, в отношении которых проводятся испытания в целях утверждения типа средств измерений"</t>
  </si>
  <si>
    <t>ООО "Сайтегра" поверка Agilent</t>
  </si>
  <si>
    <t>шт</t>
  </si>
  <si>
    <t>ООО "ААС Сервис" диагностика Хромос ГХ-1000</t>
  </si>
  <si>
    <t>ООО "ААС Сервис" поверка Хромос ГХ-1000 №358</t>
  </si>
  <si>
    <t>ООО "ААС Сервис" поверка Хромос ГХ-1000 №1302</t>
  </si>
  <si>
    <t>Обслуживание пожарной сигнализации</t>
  </si>
  <si>
    <t>Федеральный закон от 22.07.2008 №123-ФЗ "Технический регламент о требованиях пожарной безопасности"</t>
  </si>
  <si>
    <t>Замеры сопротивления</t>
  </si>
  <si>
    <t>Ремонт холодильной камеры</t>
  </si>
  <si>
    <t>Текущий ремонт зданий ОБУЗ "Бюро СМЭ"</t>
  </si>
  <si>
    <t>Техническое обслуживание охранной сигнализации</t>
  </si>
  <si>
    <t>Монтаж охранной сигнализации</t>
  </si>
  <si>
    <t>КОСГУ 290 "Прочие расходы"</t>
  </si>
  <si>
    <t>Земельный налог (345 832,00 руб./год - потребность)</t>
  </si>
  <si>
    <t xml:space="preserve">"Налоговый кодекс Российской Федерации (часть вторая)" от 05.08.2000 N 117-ФЗ
(ред. от 24.11.2014) (с изм. и доп., вступ. в силу с 05.12.2014)
</t>
  </si>
  <si>
    <t>Транспортный налог (6992,00 руб./год - потребность)</t>
  </si>
  <si>
    <t>Налог на имущество (170 520,00 руб./год - потребность)</t>
  </si>
  <si>
    <t xml:space="preserve">Госпошлина </t>
  </si>
  <si>
    <t>КОСГУ 340 "Увеличение стоимости материальных запасов"</t>
  </si>
  <si>
    <t>Медикаменты</t>
  </si>
  <si>
    <t xml:space="preserve">Заключение контрактов планируется в I -IV квартале 2015 г. на основании ст. 93 п.8 ч.1 Федерального закона от 05.04.2013 N 44-ФЗ (ред. от 21.07.2014)
"О контрактной системе в сфере закупок товаров, работ, услуг для обеспечения государственных и муниципальных нужд"
</t>
  </si>
  <si>
    <t>Спирт этиловый, 95%</t>
  </si>
  <si>
    <t>кг</t>
  </si>
  <si>
    <t>Р-р натрия хлорида 0,9%-400мл</t>
  </si>
  <si>
    <t>фл</t>
  </si>
  <si>
    <t>Перевязочные средства</t>
  </si>
  <si>
    <t>Бинт н/с, 7х14</t>
  </si>
  <si>
    <t>Бинт стер, 7х14</t>
  </si>
  <si>
    <t>Салфетки стерильные</t>
  </si>
  <si>
    <t>уп</t>
  </si>
  <si>
    <t>Вата, н/ст, 250 гр</t>
  </si>
  <si>
    <t>Лейкопластырь бактер 6*10</t>
  </si>
  <si>
    <t>Лейкопластырь рулон 3*500</t>
  </si>
  <si>
    <t>Перчатки, защитная одежда</t>
  </si>
  <si>
    <t>Шапка одноразовая</t>
  </si>
  <si>
    <t>Фартук одноразовый</t>
  </si>
  <si>
    <t>Бахилы</t>
  </si>
  <si>
    <t>пар</t>
  </si>
  <si>
    <t>Нарукавники одноразовые</t>
  </si>
  <si>
    <t>Маски 3-х слойные на резинке</t>
  </si>
  <si>
    <t>Перчатки смотровые н/ст н/о, размер S</t>
  </si>
  <si>
    <t>Перчатки смотровые н/ст н/о, размер М</t>
  </si>
  <si>
    <t>Стерильные перчатки, S</t>
  </si>
  <si>
    <t>Перчатки смотровые н/с, н/о, повышенной прочности, ХL</t>
  </si>
  <si>
    <t>Перчатки смотровые н/с, н/о, повышенной прочности, L</t>
  </si>
  <si>
    <t>Перчатки смотровые н/с, н/о, повышенной прочности, М</t>
  </si>
  <si>
    <t>Сыворотки</t>
  </si>
  <si>
    <t>Антисыворотка против белков крови птицы, фл 2мл</t>
  </si>
  <si>
    <t>мл</t>
  </si>
  <si>
    <t>Антисыворотка против белков крови рогатого скота, фл 2мл</t>
  </si>
  <si>
    <t>Антисыворотка против белков крови свиньи, фл 2мл</t>
  </si>
  <si>
    <t>Антисыворотка против белков крови человека, фл 2мл</t>
  </si>
  <si>
    <t>ЦОЛИКЛОН Анти- D супер, фл. 10мл</t>
  </si>
  <si>
    <t>ЦОЛИКЛОН Анти-А (сер F) фл. 10мл</t>
  </si>
  <si>
    <t>ЦОЛИКЛОН Анти –В (сер R) фл. 10мл</t>
  </si>
  <si>
    <t>ЦОЛИКЛОН Анти-Р1 фл 2 мл</t>
  </si>
  <si>
    <t>ЦОЛИКЛОН СМ Анти-N, фл. 5мл</t>
  </si>
  <si>
    <t>ЦОЛИКЛОН СМ Анти –М, фл. 5мл</t>
  </si>
  <si>
    <t>Стекло</t>
  </si>
  <si>
    <t xml:space="preserve">покровные стекла 24*24мм </t>
  </si>
  <si>
    <t xml:space="preserve">покровные стекла 18*18мм </t>
  </si>
  <si>
    <t>стекло предметное 76*26*1,1 б/о</t>
  </si>
  <si>
    <t>Химические реактивы, дез.средства</t>
  </si>
  <si>
    <t>Формалин гистологический (забуферный, 10%) 10 кг</t>
  </si>
  <si>
    <t>BSTFA  + 1 %  TMCS, 25 мл</t>
  </si>
  <si>
    <t>Щавелевая к-та, ЧДА</t>
  </si>
  <si>
    <t>л</t>
  </si>
  <si>
    <t>Этоксиэтан, ЧДА, 1л</t>
  </si>
  <si>
    <t>Аммиак водн., ЧДА, 1л=0,9кг</t>
  </si>
  <si>
    <t>Карбинол, ХЧ, 1л=0,8кг</t>
  </si>
  <si>
    <t>Пропиловый спирт, ХЧ, 0,8кг</t>
  </si>
  <si>
    <t>Изопропиловый спирт, ХЧ, 1л=0,8кг</t>
  </si>
  <si>
    <t>Азотная к-та, ХЧ, 1,4 кг</t>
  </si>
  <si>
    <t>Серная к-та, ХЧ, 1л=1,84кг</t>
  </si>
  <si>
    <t>Соляная к-та, ХЧ, 1л=1,2кг</t>
  </si>
  <si>
    <t>Ацетон, ЧДА, 1л=0,8кг</t>
  </si>
  <si>
    <t>Гексан-Н, ХЧ, 1л=0,65кг</t>
  </si>
  <si>
    <t>Перекись водорода конц., канистра 11,4 кг</t>
  </si>
  <si>
    <t>Хлороформ, ХЧ</t>
  </si>
  <si>
    <t>Гелий марки А, 99,999%</t>
  </si>
  <si>
    <t>бал</t>
  </si>
  <si>
    <t>Трихлоруксусная к-та</t>
  </si>
  <si>
    <t>Уксусная ледяная к-та</t>
  </si>
  <si>
    <t>натрий сернокислый б/в, ЧДА</t>
  </si>
  <si>
    <t>Гематоксилин по Майеру, 1л</t>
  </si>
  <si>
    <t>Реагент Шиффа, 250мл</t>
  </si>
  <si>
    <t>Эозин Y, водн., 05%, 1л</t>
  </si>
  <si>
    <t>Калий периодат, ЧДА, 100г</t>
  </si>
  <si>
    <t>Парафиновая среда ГИСТОМИКС, Diawax (52-54)</t>
  </si>
  <si>
    <t>Этилацетат, ЧДА, 1л=0,9кг</t>
  </si>
  <si>
    <t>«Алмадез», 1 л</t>
  </si>
  <si>
    <t>«Ньюжавел», 1 кг</t>
  </si>
  <si>
    <t xml:space="preserve">Эритрозин В, 25г </t>
  </si>
  <si>
    <t>Акриламид 98,5% 500г</t>
  </si>
  <si>
    <t>Аммоний персульфат 98% 100г</t>
  </si>
  <si>
    <t>Бензидин, ЧДА, 25г</t>
  </si>
  <si>
    <t>Агароза, 100 гр</t>
  </si>
  <si>
    <t>ТРИС, 500 гр</t>
  </si>
  <si>
    <t>Бумага фильтровальная средней фильтрации в листах 1000*1000</t>
  </si>
  <si>
    <t>Глицерин,ЧДА, 1л (1,250кг)</t>
  </si>
  <si>
    <t>ТЕМЕД, 100 мл</t>
  </si>
  <si>
    <t>Набор реаг. д/ идентиф .лич. на основе опред D8S1179/TPOX на 100 определений</t>
  </si>
  <si>
    <t>Набор реаг. д/ идентиф .лич. на основе опред D7S820/D13S317 на 100 определений</t>
  </si>
  <si>
    <t>Набор реагентов STR-локусах D16S539/CSF1POДНК чел. на 100 опред</t>
  </si>
  <si>
    <t>Набор реагентов STR-локусах vwa/th01 ДНК чел. на 100 опред</t>
  </si>
  <si>
    <t>Набор реагентов для идентификации личности</t>
  </si>
  <si>
    <t>эфир диэтиловый</t>
  </si>
  <si>
    <t>Клеенка медицинская подкладная, 45м рулон</t>
  </si>
  <si>
    <t>Натрий хлористый, ЧДА</t>
  </si>
  <si>
    <t>ВСЕГО на 2015 год:</t>
  </si>
  <si>
    <r>
      <t>Источник финансового обеспечения:</t>
    </r>
    <r>
      <rPr>
        <b/>
        <i/>
        <sz val="14"/>
        <color theme="1"/>
        <rFont val="Times New Roman"/>
        <family val="1"/>
        <charset val="204"/>
      </rPr>
      <t xml:space="preserve"> Доходы от платных услуг и иной приносящей доход деятельности</t>
    </r>
  </si>
  <si>
    <t>Коллективный договор</t>
  </si>
  <si>
    <t>Суточные при командировках 2 чел.</t>
  </si>
  <si>
    <t>дней</t>
  </si>
  <si>
    <t>февраль-март 2016</t>
  </si>
  <si>
    <t>Плата за предоставление доступа и использование линий связи (интернет)</t>
  </si>
  <si>
    <t>Плата за предоставление доступа и использование линий связи (интернет) Ростелеком</t>
  </si>
  <si>
    <t>КОСГУ 222 "Транспортные расходы"</t>
  </si>
  <si>
    <t>Проезд к месту командировки и обратно Москва</t>
  </si>
  <si>
    <t xml:space="preserve"> чел</t>
  </si>
  <si>
    <t>Заключение контрактов планируется в I квартале 2015 г. на основании ст. 93 п.8 ч.1 Федерального закона от 05.04.2013 N 44-ФЗ (ред. от 21.07.2014)
"О контрактной системе в сфере закупок товаров, работ, услуг для обеспечения государственных и муниципальных нужд"</t>
  </si>
  <si>
    <t>м 3</t>
  </si>
  <si>
    <t>ОГУП "Курскоблжилкомхоз"</t>
  </si>
  <si>
    <t>Обслуживание оргтехники (заправка и ремонт картриджей)</t>
  </si>
  <si>
    <t>Заключение контрактов планируется в I-IV квартале 2015 г. на основании ст. 93 п.4 ч.1 Федерального закона от 05.04.2013 N 44-ФЗ (ред. от 21.07.2014)
"О контрактной системе в сфере закупок товаров, работ, услуг для обеспечения государственных и муниципальных нужд"</t>
  </si>
  <si>
    <t>Утилизация компьютеров</t>
  </si>
  <si>
    <t>шт.</t>
  </si>
  <si>
    <t>Промывка и опрессовка систем отопления (подготовка к отопительному сезону)</t>
  </si>
  <si>
    <t>ИП Матвеев Д.А. , в т.ч.:</t>
  </si>
  <si>
    <t>услуги в области информационных технологий (сопровождение программной продукции)</t>
  </si>
  <si>
    <t>ООО "АРД-Сервис", в т.ч.:</t>
  </si>
  <si>
    <t>услуги в области информационных технологий</t>
  </si>
  <si>
    <t>ООО "АРД-Сервис, в т.ч.:</t>
  </si>
  <si>
    <t>ООО "Щит-Информ", в т.ч.:</t>
  </si>
  <si>
    <t>ОАО "Ростелеком", в т.ч.</t>
  </si>
  <si>
    <t>"Модуль отчетности здравоохранения"</t>
  </si>
  <si>
    <t>Приобретение трудовых книжек</t>
  </si>
  <si>
    <t>Услуги по страхованию гражданской ответственности владельцев транспортных средств, в т.ч.</t>
  </si>
  <si>
    <t>Заключение контрактов планируется в IV квартале 2015 г. на основании ст. 93 п.4 ч.1 Федерального закона от 05.04.2013 N 44-ФЗ (ред. от 21.07.2014)
"О контрактной системе в сфере закупок товаров, работ, услуг для обеспечения государственных и муниципальных нужд"</t>
  </si>
  <si>
    <t>ВАЗ 210740  к565ук</t>
  </si>
  <si>
    <t>Федеральный закон от 25.04.2002 №40-ФЗ "Об обязательном страховании гражданской ответственности владельцев транспортных средств</t>
  </si>
  <si>
    <t>ВАЗ 210740  к700ме</t>
  </si>
  <si>
    <t>ОСАГО а/м Opel P-J ASTRA</t>
  </si>
  <si>
    <t>ОСАГО а/м ГАЗ-27527</t>
  </si>
  <si>
    <t>Услуги и работы по утилизации, захоронению биологических отходов</t>
  </si>
  <si>
    <t>услуг</t>
  </si>
  <si>
    <t>Предаттестационная подготовка теплоэнергетического персонала</t>
  </si>
  <si>
    <t>чел.</t>
  </si>
  <si>
    <t xml:space="preserve">Заключение контрактов планируется в I квартале 2015 г. на основании ст. 93 п.4 ч.1 Федерального закона от 05.04.2013 N 44-ФЗ (ред. от 21.07.2014)
"О контрактной системе в сфере закупок товаров, работ, услуг для обеспечения государственных и муниципальных нужд"
</t>
  </si>
  <si>
    <t>Семинар по 16 часовой программе по теме "Безопасность эксплуатации тепловых энергоустановок потребителей"</t>
  </si>
  <si>
    <t>Проживание при командировке 2 чел.</t>
  </si>
  <si>
    <t>Техобслуживание медтехники</t>
  </si>
  <si>
    <t>Транспортный налог</t>
  </si>
  <si>
    <t>Налоговый кодекс Российской Федерации (часть вторая) от 05.08.2000 N 117-ФЗ (ред. от 28.12.2013) (с изм. и доп., вступ. в силу с 30.01.2014)</t>
  </si>
  <si>
    <t>Плата за загрязнение окружающей среды</t>
  </si>
  <si>
    <t xml:space="preserve">Федеральный закон от 10.01.2002 N 7-ФЗ
(ред. от 28.12.2013)
"Об охране окружающей среды"
(с изм. и доп., вступ. в силу с 10.01.2014)
</t>
  </si>
  <si>
    <t>Госпошлина, пени, штрафы</t>
  </si>
  <si>
    <t xml:space="preserve">Налоговый кодекс Российской Федерации </t>
  </si>
  <si>
    <t>КОСГУ 310 "Увеличение стоимости основных средств"</t>
  </si>
  <si>
    <t>Компьютер</t>
  </si>
  <si>
    <t>ГСМ</t>
  </si>
  <si>
    <t>Журналы регистрации</t>
  </si>
  <si>
    <t>Заключение контрактов планируется в I -IV квартале 2015 г. на основании ст. 93 п.4 ч.1 Федерального закона от 05.04.2013 N 44-ФЗ (ред. от 21.07.2014)
"О контрактной системе в сфере закупок товаров, работ, услуг для обеспечения государственных и муниципальных нужд"</t>
  </si>
  <si>
    <t>Бумага ксероксная, канцтовары</t>
  </si>
  <si>
    <t>Хозяйственные товары (бытовая химия)</t>
  </si>
  <si>
    <t>Спецодежда, в.ч.</t>
  </si>
  <si>
    <t>Халат "Палермо" жен.</t>
  </si>
  <si>
    <t>Халат "Жасмин"</t>
  </si>
  <si>
    <t>Халат "Лиза"</t>
  </si>
  <si>
    <t>Костюм "Реал"</t>
  </si>
  <si>
    <t>Костюм "Лиза"</t>
  </si>
  <si>
    <t>Костюм "Флоренция"</t>
  </si>
  <si>
    <t>Халат муж.сису</t>
  </si>
  <si>
    <t>Халат белый жен.Бязь</t>
  </si>
  <si>
    <t>Халат белый муж.Бязь</t>
  </si>
  <si>
    <t>Халат "Муза"</t>
  </si>
  <si>
    <t>Фартук КЩС</t>
  </si>
  <si>
    <t>Фартук ПВХ</t>
  </si>
  <si>
    <t>Картриджи</t>
  </si>
  <si>
    <t>ВСЕГО на 2016 год: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</si>
</sst>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2" fillId="3" borderId="25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8" xfId="0" applyFont="1" applyBorder="1" applyAlignment="1">
      <alignment horizontal="left" wrapText="1"/>
    </xf>
    <xf numFmtId="0" fontId="2" fillId="3" borderId="8" xfId="0" applyFont="1" applyFill="1" applyBorder="1" applyAlignment="1">
      <alignment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wrapText="1"/>
    </xf>
    <xf numFmtId="0" fontId="5" fillId="3" borderId="8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9" fontId="5" fillId="3" borderId="30" xfId="0" applyNumberFormat="1" applyFont="1" applyFill="1" applyBorder="1" applyAlignment="1">
      <alignment horizontal="center" vertical="center" wrapText="1"/>
    </xf>
    <xf numFmtId="49" fontId="5" fillId="3" borderId="33" xfId="0" applyNumberFormat="1" applyFont="1" applyFill="1" applyBorder="1" applyAlignment="1">
      <alignment horizontal="center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3" borderId="33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42" xfId="0" applyFont="1" applyBorder="1" applyAlignment="1">
      <alignment vertical="center" wrapText="1"/>
    </xf>
    <xf numFmtId="4" fontId="5" fillId="3" borderId="3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5" fillId="4" borderId="47" xfId="0" applyFont="1" applyFill="1" applyBorder="1" applyAlignment="1">
      <alignment vertical="center" wrapText="1"/>
    </xf>
    <xf numFmtId="0" fontId="15" fillId="0" borderId="47" xfId="0" applyFont="1" applyBorder="1" applyAlignment="1">
      <alignment vertical="center" wrapText="1"/>
    </xf>
    <xf numFmtId="0" fontId="13" fillId="0" borderId="14" xfId="0" applyFont="1" applyBorder="1" applyAlignment="1">
      <alignment horizontal="justify" vertical="center" wrapText="1"/>
    </xf>
    <xf numFmtId="0" fontId="16" fillId="0" borderId="11" xfId="0" applyFont="1" applyBorder="1" applyAlignment="1">
      <alignment vertical="center" wrapText="1"/>
    </xf>
    <xf numFmtId="4" fontId="17" fillId="3" borderId="30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5" borderId="48" xfId="0" applyFont="1" applyFill="1" applyBorder="1" applyAlignment="1">
      <alignment horizontal="center" vertical="center" wrapText="1"/>
    </xf>
    <xf numFmtId="0" fontId="19" fillId="5" borderId="49" xfId="0" applyFont="1" applyFill="1" applyBorder="1" applyAlignment="1">
      <alignment horizontal="center" vertical="center" wrapText="1"/>
    </xf>
    <xf numFmtId="0" fontId="19" fillId="5" borderId="50" xfId="0" applyFont="1" applyFill="1" applyBorder="1" applyAlignment="1">
      <alignment horizontal="center" vertical="center" wrapText="1"/>
    </xf>
    <xf numFmtId="2" fontId="19" fillId="5" borderId="13" xfId="0" applyNumberFormat="1" applyFont="1" applyFill="1" applyBorder="1" applyAlignment="1">
      <alignment horizontal="center" vertical="center" wrapText="1"/>
    </xf>
    <xf numFmtId="2" fontId="20" fillId="5" borderId="1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/>
    <xf numFmtId="0" fontId="5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2" borderId="55" xfId="0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4" fontId="2" fillId="3" borderId="33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" fontId="18" fillId="0" borderId="3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2" fontId="13" fillId="0" borderId="30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2" fontId="11" fillId="0" borderId="30" xfId="0" applyNumberFormat="1" applyFont="1" applyBorder="1" applyAlignment="1">
      <alignment horizontal="center" vertical="center" wrapText="1"/>
    </xf>
    <xf numFmtId="2" fontId="22" fillId="0" borderId="3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" fontId="11" fillId="0" borderId="33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2" fontId="23" fillId="3" borderId="3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1" fillId="0" borderId="0" xfId="0" applyFont="1"/>
    <xf numFmtId="0" fontId="23" fillId="0" borderId="36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ont="1"/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2" fontId="2" fillId="3" borderId="30" xfId="0" applyNumberFormat="1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2" fontId="20" fillId="5" borderId="6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77;&#1088;&#1077;&#1085;&#1086;&#1089;%20&#1076;&#1072;&#1085;&#1085;&#1099;&#1093;/&#1047;&#1072;&#1103;&#1074;&#1082;&#1080;%20&#1085;&#1072;%20&#1092;&#1080;&#1085;&#1072;&#1085;&#1089;&#1080;&#1088;&#1086;&#1074;&#1072;&#1085;&#1080;&#1077;/&#1055;&#1083;&#1072;&#1085;%20&#1060;&#1061;&#1044;/&#1055;&#1083;&#1072;&#1085;%20&#1079;&#1072;&#1082;&#1091;&#1087;&#1086;&#1082;%202016%20(&#1083;&#1080;&#1084;&#1080;&#1090;&#1099;%20&#1041;&#1054;)%20-%20&#1076;&#1083;&#1103;%20&#1055;&#1088;&#1086;&#1089;&#1082;&#1091;&#1088;&#1080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01.04.15"/>
      <sheetName val="Лист2"/>
      <sheetName val="Лист3"/>
    </sheetNames>
    <sheetDataSet>
      <sheetData sheetId="0"/>
      <sheetData sheetId="1">
        <row r="50">
          <cell r="A50" t="str">
            <v>МУП КЭТС  г.Суджа, в т. ч.</v>
          </cell>
          <cell r="E50">
            <v>33800.879999999997</v>
          </cell>
        </row>
        <row r="51">
          <cell r="A51" t="str">
            <v>отопление</v>
          </cell>
          <cell r="B51" t="str">
            <v>Гкал</v>
          </cell>
          <cell r="C51">
            <v>12</v>
          </cell>
          <cell r="D51">
            <v>2816.74</v>
          </cell>
          <cell r="E51">
            <v>33800.879999999997</v>
          </cell>
        </row>
        <row r="52">
          <cell r="A52" t="str">
            <v>ООО "РЭК" г. Железногорск, в т. ч.:</v>
          </cell>
          <cell r="E52">
            <v>49278</v>
          </cell>
        </row>
        <row r="53">
          <cell r="A53" t="str">
            <v>электроэнергия</v>
          </cell>
          <cell r="B53" t="str">
            <v>тыс. КВт/ч</v>
          </cell>
          <cell r="C53">
            <v>8.6</v>
          </cell>
          <cell r="D53">
            <v>5730</v>
          </cell>
          <cell r="E53">
            <v>49278</v>
          </cell>
        </row>
        <row r="54">
          <cell r="A54" t="str">
            <v>МУП "Горводоканал" М.О. "Город Железногорск" Курской области  , в т. ч.</v>
          </cell>
          <cell r="E54">
            <v>5163.2000000000007</v>
          </cell>
        </row>
        <row r="55">
          <cell r="A55" t="str">
            <v>холодное водоснабжение</v>
          </cell>
          <cell r="B55" t="str">
            <v>м³</v>
          </cell>
          <cell r="C55">
            <v>160</v>
          </cell>
          <cell r="D55">
            <v>19.3</v>
          </cell>
          <cell r="E55">
            <v>3088</v>
          </cell>
        </row>
        <row r="56">
          <cell r="A56" t="str">
            <v>водоотведение</v>
          </cell>
          <cell r="E56">
            <v>2075.2000000000003</v>
          </cell>
        </row>
        <row r="57">
          <cell r="A57" t="str">
            <v>МУП "Курскводоканал", в т. ч.</v>
          </cell>
          <cell r="E57">
            <v>23728.32</v>
          </cell>
        </row>
        <row r="58">
          <cell r="A58" t="str">
            <v>холодное водоснабжение</v>
          </cell>
          <cell r="B58" t="str">
            <v>м³</v>
          </cell>
          <cell r="C58">
            <v>719.04</v>
          </cell>
          <cell r="D58">
            <v>19</v>
          </cell>
          <cell r="E58">
            <v>13661.759999999998</v>
          </cell>
        </row>
        <row r="59">
          <cell r="A59" t="str">
            <v>водоотведение</v>
          </cell>
          <cell r="E59">
            <v>10066.56</v>
          </cell>
        </row>
        <row r="62">
          <cell r="A62" t="str">
            <v>АНО "Коммунальщик Плюс", в т. ч.</v>
          </cell>
          <cell r="E62">
            <v>3054.72</v>
          </cell>
        </row>
        <row r="63">
          <cell r="A63" t="str">
            <v>холодное водоснабжение</v>
          </cell>
          <cell r="B63" t="str">
            <v>м³</v>
          </cell>
          <cell r="C63">
            <v>88.8</v>
          </cell>
          <cell r="D63">
            <v>34.4</v>
          </cell>
          <cell r="E63">
            <v>3054.72</v>
          </cell>
        </row>
        <row r="64">
          <cell r="A64" t="str">
            <v>ООО "Тепло Плюс"</v>
          </cell>
          <cell r="E64">
            <v>26244.120000000003</v>
          </cell>
        </row>
        <row r="65">
          <cell r="A65" t="str">
            <v>отопление</v>
          </cell>
          <cell r="B65" t="str">
            <v>Гкал</v>
          </cell>
          <cell r="C65">
            <v>12</v>
          </cell>
          <cell r="D65">
            <v>2187.0100000000002</v>
          </cell>
          <cell r="E65">
            <v>26244.120000000003</v>
          </cell>
        </row>
        <row r="66">
          <cell r="A66" t="str">
            <v>МУП "Гортеплосеть" г. Железногорск, в т. ч.</v>
          </cell>
        </row>
        <row r="67">
          <cell r="A67" t="str">
            <v>отопление</v>
          </cell>
          <cell r="B67" t="str">
            <v>Гкал</v>
          </cell>
          <cell r="C67">
            <v>25.5</v>
          </cell>
          <cell r="D67">
            <v>1617.24</v>
          </cell>
          <cell r="E67">
            <v>41239.620000000003</v>
          </cell>
        </row>
        <row r="71">
          <cell r="A71" t="str">
            <v>г.Щигры , в т.ч.</v>
          </cell>
        </row>
        <row r="72">
          <cell r="A72" t="str">
            <v>электроэнергия</v>
          </cell>
          <cell r="B72" t="str">
            <v>тыс. КВт/ч</v>
          </cell>
          <cell r="D72">
            <v>6580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"/>
  <sheetViews>
    <sheetView tabSelected="1" zoomScaleNormal="100" zoomScaleSheetLayoutView="100" workbookViewId="0">
      <selection activeCell="F69" sqref="F69:F71"/>
    </sheetView>
  </sheetViews>
  <sheetFormatPr defaultRowHeight="15" x14ac:dyDescent="0.25"/>
  <cols>
    <col min="1" max="1" width="53.7109375" customWidth="1"/>
    <col min="2" max="2" width="13" customWidth="1"/>
    <col min="4" max="4" width="16.140625" customWidth="1"/>
    <col min="5" max="5" width="17.140625" customWidth="1"/>
    <col min="6" max="6" width="46.7109375" customWidth="1"/>
    <col min="7" max="7" width="22.42578125" customWidth="1"/>
    <col min="8" max="8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ht="20.25" thickBot="1" x14ac:dyDescent="0.4">
      <c r="A2" s="2" t="s">
        <v>1</v>
      </c>
      <c r="B2" s="2"/>
      <c r="C2" s="2"/>
      <c r="D2" s="2"/>
      <c r="E2" s="2"/>
      <c r="F2" s="2"/>
    </row>
    <row r="3" spans="1:6" ht="45.75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spans="1:6" ht="30" customHeight="1" x14ac:dyDescent="0.25">
      <c r="A4" s="6" t="s">
        <v>8</v>
      </c>
      <c r="B4" s="7"/>
      <c r="C4" s="7"/>
      <c r="D4" s="7"/>
      <c r="E4" s="7"/>
      <c r="F4" s="8"/>
    </row>
    <row r="5" spans="1:6" ht="30" x14ac:dyDescent="0.25">
      <c r="A5" s="9" t="s">
        <v>9</v>
      </c>
      <c r="B5" s="10"/>
      <c r="C5" s="10"/>
      <c r="D5" s="10"/>
      <c r="E5" s="11">
        <v>34108095.240000002</v>
      </c>
      <c r="F5" s="12" t="s">
        <v>10</v>
      </c>
    </row>
    <row r="6" spans="1:6" ht="15.75" thickBot="1" x14ac:dyDescent="0.3">
      <c r="A6" s="13" t="s">
        <v>11</v>
      </c>
      <c r="B6" s="14"/>
      <c r="C6" s="14"/>
      <c r="D6" s="15"/>
      <c r="E6" s="16">
        <f>E5</f>
        <v>34108095.240000002</v>
      </c>
      <c r="F6" s="17"/>
    </row>
    <row r="7" spans="1:6" ht="29.25" customHeight="1" x14ac:dyDescent="0.25">
      <c r="A7" s="6" t="s">
        <v>12</v>
      </c>
      <c r="B7" s="7"/>
      <c r="C7" s="7"/>
      <c r="D7" s="7"/>
      <c r="E7" s="7"/>
      <c r="F7" s="8"/>
    </row>
    <row r="8" spans="1:6" ht="192.75" customHeight="1" x14ac:dyDescent="0.25">
      <c r="A8" s="18" t="s">
        <v>13</v>
      </c>
      <c r="B8" s="19" t="s">
        <v>14</v>
      </c>
      <c r="C8" s="19" t="s">
        <v>15</v>
      </c>
      <c r="D8" s="20" t="s">
        <v>16</v>
      </c>
      <c r="E8" s="11">
        <v>355708.8</v>
      </c>
      <c r="F8" s="21" t="s">
        <v>17</v>
      </c>
    </row>
    <row r="9" spans="1:6" ht="15.75" thickBot="1" x14ac:dyDescent="0.3">
      <c r="A9" s="22" t="s">
        <v>11</v>
      </c>
      <c r="B9" s="23"/>
      <c r="C9" s="23"/>
      <c r="D9" s="24"/>
      <c r="E9" s="25">
        <f>E8</f>
        <v>355708.8</v>
      </c>
      <c r="F9" s="26"/>
    </row>
    <row r="10" spans="1:6" ht="29.25" customHeight="1" x14ac:dyDescent="0.25">
      <c r="A10" s="27" t="s">
        <v>18</v>
      </c>
      <c r="B10" s="28"/>
      <c r="C10" s="28"/>
      <c r="D10" s="28"/>
      <c r="E10" s="28"/>
      <c r="F10" s="29"/>
    </row>
    <row r="11" spans="1:6" ht="98.25" customHeight="1" x14ac:dyDescent="0.25">
      <c r="A11" s="30" t="s">
        <v>19</v>
      </c>
      <c r="B11" s="31"/>
      <c r="C11" s="31"/>
      <c r="D11" s="32"/>
      <c r="E11" s="11">
        <v>10300645.550000001</v>
      </c>
      <c r="F11" s="21" t="s">
        <v>20</v>
      </c>
    </row>
    <row r="12" spans="1:6" ht="15.75" thickBot="1" x14ac:dyDescent="0.3">
      <c r="A12" s="22" t="s">
        <v>11</v>
      </c>
      <c r="B12" s="23"/>
      <c r="C12" s="23"/>
      <c r="D12" s="24"/>
      <c r="E12" s="25">
        <f>E11</f>
        <v>10300645.550000001</v>
      </c>
      <c r="F12" s="26"/>
    </row>
    <row r="13" spans="1:6" ht="15.75" hidden="1" thickBot="1" x14ac:dyDescent="0.3">
      <c r="A13" s="6" t="s">
        <v>21</v>
      </c>
      <c r="B13" s="7"/>
      <c r="C13" s="7"/>
      <c r="D13" s="7"/>
      <c r="E13" s="7"/>
      <c r="F13" s="8"/>
    </row>
    <row r="14" spans="1:6" ht="15.75" hidden="1" thickBot="1" x14ac:dyDescent="0.3">
      <c r="A14" s="30" t="s">
        <v>22</v>
      </c>
      <c r="B14" s="31"/>
      <c r="C14" s="31"/>
      <c r="D14" s="32"/>
      <c r="E14" s="33">
        <f>SUM(E15:E18)</f>
        <v>0</v>
      </c>
      <c r="F14" s="34"/>
    </row>
    <row r="15" spans="1:6" ht="15.75" hidden="1" thickBot="1" x14ac:dyDescent="0.3">
      <c r="A15" s="35" t="s">
        <v>23</v>
      </c>
      <c r="B15" s="36"/>
      <c r="C15" s="36"/>
      <c r="D15" s="37"/>
      <c r="E15" s="38">
        <v>0</v>
      </c>
      <c r="F15" s="12" t="s">
        <v>24</v>
      </c>
    </row>
    <row r="16" spans="1:6" ht="15.75" hidden="1" thickBot="1" x14ac:dyDescent="0.3">
      <c r="A16" s="35" t="s">
        <v>25</v>
      </c>
      <c r="B16" s="36"/>
      <c r="C16" s="36"/>
      <c r="D16" s="37"/>
      <c r="E16" s="38">
        <v>0</v>
      </c>
      <c r="F16" s="12" t="s">
        <v>26</v>
      </c>
    </row>
    <row r="17" spans="1:6" ht="15.75" hidden="1" thickBot="1" x14ac:dyDescent="0.3">
      <c r="A17" s="35" t="s">
        <v>27</v>
      </c>
      <c r="B17" s="36"/>
      <c r="C17" s="36"/>
      <c r="D17" s="37"/>
      <c r="E17" s="38">
        <v>0</v>
      </c>
      <c r="F17" s="12" t="s">
        <v>28</v>
      </c>
    </row>
    <row r="18" spans="1:6" ht="15.75" hidden="1" thickBot="1" x14ac:dyDescent="0.3">
      <c r="A18" s="35" t="s">
        <v>29</v>
      </c>
      <c r="B18" s="36"/>
      <c r="C18" s="36"/>
      <c r="D18" s="37"/>
      <c r="E18" s="38">
        <v>0</v>
      </c>
      <c r="F18" s="12" t="s">
        <v>30</v>
      </c>
    </row>
    <row r="19" spans="1:6" ht="15.75" hidden="1" thickBot="1" x14ac:dyDescent="0.3">
      <c r="A19" s="22" t="s">
        <v>11</v>
      </c>
      <c r="B19" s="23"/>
      <c r="C19" s="23"/>
      <c r="D19" s="24"/>
      <c r="E19" s="39">
        <f>E14</f>
        <v>0</v>
      </c>
      <c r="F19" s="26"/>
    </row>
    <row r="20" spans="1:6" ht="15.75" hidden="1" thickBot="1" x14ac:dyDescent="0.3">
      <c r="A20" s="6" t="s">
        <v>31</v>
      </c>
      <c r="B20" s="7"/>
      <c r="C20" s="7"/>
      <c r="D20" s="7"/>
      <c r="E20" s="7"/>
      <c r="F20" s="8"/>
    </row>
    <row r="21" spans="1:6" ht="30.75" hidden="1" thickBot="1" x14ac:dyDescent="0.3">
      <c r="A21" s="40" t="s">
        <v>32</v>
      </c>
      <c r="B21" s="41" t="s">
        <v>33</v>
      </c>
      <c r="C21" s="41">
        <v>0</v>
      </c>
      <c r="D21" s="41">
        <v>0</v>
      </c>
      <c r="E21" s="41">
        <v>0</v>
      </c>
      <c r="F21" s="12"/>
    </row>
    <row r="22" spans="1:6" ht="15.75" hidden="1" thickBot="1" x14ac:dyDescent="0.3">
      <c r="A22" s="22" t="s">
        <v>11</v>
      </c>
      <c r="B22" s="23"/>
      <c r="C22" s="23"/>
      <c r="D22" s="24"/>
      <c r="E22" s="39">
        <f>E21</f>
        <v>0</v>
      </c>
      <c r="F22" s="26"/>
    </row>
    <row r="23" spans="1:6" x14ac:dyDescent="0.25">
      <c r="A23" s="42" t="s">
        <v>21</v>
      </c>
      <c r="B23" s="43"/>
      <c r="C23" s="43"/>
      <c r="D23" s="43"/>
      <c r="E23" s="43"/>
      <c r="F23" s="44"/>
    </row>
    <row r="24" spans="1:6" ht="28.5" customHeight="1" x14ac:dyDescent="0.25">
      <c r="A24" s="45" t="s">
        <v>34</v>
      </c>
      <c r="B24" s="45"/>
      <c r="C24" s="45"/>
      <c r="D24" s="45"/>
      <c r="E24" s="45"/>
      <c r="F24" s="46" t="s">
        <v>35</v>
      </c>
    </row>
    <row r="25" spans="1:6" x14ac:dyDescent="0.25">
      <c r="A25" s="47" t="s">
        <v>36</v>
      </c>
      <c r="B25" s="48" t="s">
        <v>37</v>
      </c>
      <c r="C25" s="48">
        <v>12</v>
      </c>
      <c r="D25" s="48" t="s">
        <v>38</v>
      </c>
      <c r="E25" s="49">
        <v>4200</v>
      </c>
      <c r="F25" s="50"/>
    </row>
    <row r="26" spans="1:6" ht="15.75" thickBot="1" x14ac:dyDescent="0.3">
      <c r="A26" s="51"/>
      <c r="B26" s="52"/>
      <c r="C26" s="52"/>
      <c r="D26" s="52"/>
      <c r="E26" s="53">
        <v>4200</v>
      </c>
      <c r="F26" s="54"/>
    </row>
    <row r="27" spans="1:6" ht="24" customHeight="1" x14ac:dyDescent="0.25">
      <c r="A27" s="6" t="s">
        <v>39</v>
      </c>
      <c r="B27" s="7"/>
      <c r="C27" s="7"/>
      <c r="D27" s="7"/>
      <c r="E27" s="7"/>
      <c r="F27" s="8"/>
    </row>
    <row r="28" spans="1:6" ht="25.5" customHeight="1" x14ac:dyDescent="0.25">
      <c r="A28" s="30" t="s">
        <v>40</v>
      </c>
      <c r="B28" s="31"/>
      <c r="C28" s="31"/>
      <c r="D28" s="32"/>
      <c r="E28" s="55">
        <f>E29+E30</f>
        <v>467474</v>
      </c>
      <c r="F28" s="56" t="s">
        <v>35</v>
      </c>
    </row>
    <row r="29" spans="1:6" ht="23.25" customHeight="1" x14ac:dyDescent="0.25">
      <c r="A29" s="57" t="s">
        <v>41</v>
      </c>
      <c r="B29" s="41" t="s">
        <v>42</v>
      </c>
      <c r="C29" s="41">
        <v>255</v>
      </c>
      <c r="D29" s="41">
        <v>1669.55</v>
      </c>
      <c r="E29" s="38">
        <f>C29*D29</f>
        <v>425735.25</v>
      </c>
      <c r="F29" s="58"/>
    </row>
    <row r="30" spans="1:6" ht="25.5" customHeight="1" x14ac:dyDescent="0.25">
      <c r="A30" s="57" t="s">
        <v>43</v>
      </c>
      <c r="B30" s="41" t="s">
        <v>42</v>
      </c>
      <c r="C30" s="41">
        <v>25</v>
      </c>
      <c r="D30" s="41">
        <v>1669.55</v>
      </c>
      <c r="E30" s="38">
        <f>C30*D30</f>
        <v>41738.75</v>
      </c>
      <c r="F30" s="58"/>
    </row>
    <row r="31" spans="1:6" ht="29.25" customHeight="1" x14ac:dyDescent="0.25">
      <c r="A31" s="30" t="s">
        <v>44</v>
      </c>
      <c r="B31" s="31"/>
      <c r="C31" s="31"/>
      <c r="D31" s="32"/>
      <c r="E31" s="33">
        <f>E32</f>
        <v>591936.79999999993</v>
      </c>
      <c r="F31" s="58"/>
    </row>
    <row r="32" spans="1:6" ht="28.5" customHeight="1" x14ac:dyDescent="0.25">
      <c r="A32" s="57" t="s">
        <v>45</v>
      </c>
      <c r="B32" s="41" t="s">
        <v>46</v>
      </c>
      <c r="C32" s="41">
        <v>89.96</v>
      </c>
      <c r="D32" s="41">
        <v>6580</v>
      </c>
      <c r="E32" s="41">
        <f>C32*D32</f>
        <v>591936.79999999993</v>
      </c>
      <c r="F32" s="59"/>
    </row>
    <row r="33" spans="1:6" ht="15.75" thickBot="1" x14ac:dyDescent="0.3">
      <c r="A33" s="22" t="s">
        <v>11</v>
      </c>
      <c r="B33" s="23"/>
      <c r="C33" s="23"/>
      <c r="D33" s="24"/>
      <c r="E33" s="39">
        <f>E28+E31</f>
        <v>1059410.7999999998</v>
      </c>
      <c r="F33" s="26"/>
    </row>
    <row r="34" spans="1:6" hidden="1" x14ac:dyDescent="0.25">
      <c r="A34" s="6" t="s">
        <v>47</v>
      </c>
      <c r="B34" s="7"/>
      <c r="C34" s="7"/>
      <c r="D34" s="7"/>
      <c r="E34" s="7"/>
      <c r="F34" s="8"/>
    </row>
    <row r="35" spans="1:6" ht="165" hidden="1" x14ac:dyDescent="0.25">
      <c r="A35" s="60" t="s">
        <v>48</v>
      </c>
      <c r="B35" s="61"/>
      <c r="C35" s="61"/>
      <c r="D35" s="62"/>
      <c r="E35" s="63">
        <v>0</v>
      </c>
      <c r="F35" s="21" t="s">
        <v>49</v>
      </c>
    </row>
    <row r="36" spans="1:6" ht="15.75" hidden="1" thickBot="1" x14ac:dyDescent="0.3">
      <c r="A36" s="22" t="s">
        <v>11</v>
      </c>
      <c r="B36" s="23"/>
      <c r="C36" s="23"/>
      <c r="D36" s="24"/>
      <c r="E36" s="64">
        <f>E35</f>
        <v>0</v>
      </c>
      <c r="F36" s="26"/>
    </row>
    <row r="37" spans="1:6" hidden="1" x14ac:dyDescent="0.25">
      <c r="A37" s="6" t="s">
        <v>50</v>
      </c>
      <c r="B37" s="7"/>
      <c r="C37" s="7"/>
      <c r="D37" s="7"/>
      <c r="E37" s="7"/>
      <c r="F37" s="8"/>
    </row>
    <row r="38" spans="1:6" hidden="1" x14ac:dyDescent="0.25">
      <c r="A38" s="65" t="s">
        <v>11</v>
      </c>
      <c r="B38" s="66"/>
      <c r="C38" s="66"/>
      <c r="D38" s="67"/>
      <c r="E38" s="68">
        <v>0</v>
      </c>
      <c r="F38" s="69"/>
    </row>
    <row r="39" spans="1:6" s="71" customFormat="1" x14ac:dyDescent="0.25">
      <c r="A39" s="70" t="s">
        <v>47</v>
      </c>
      <c r="B39" s="70"/>
      <c r="C39" s="70"/>
      <c r="D39" s="70"/>
      <c r="E39" s="70"/>
      <c r="F39" s="70"/>
    </row>
    <row r="40" spans="1:6" x14ac:dyDescent="0.25">
      <c r="A40" s="72" t="s">
        <v>51</v>
      </c>
      <c r="B40" s="73"/>
      <c r="C40" s="73"/>
      <c r="D40" s="73"/>
      <c r="E40" s="74">
        <f>SUM(E41:E44)</f>
        <v>59867.28</v>
      </c>
      <c r="F40" s="46" t="s">
        <v>35</v>
      </c>
    </row>
    <row r="41" spans="1:6" x14ac:dyDescent="0.25">
      <c r="A41" s="75" t="s">
        <v>52</v>
      </c>
      <c r="B41" s="76" t="s">
        <v>53</v>
      </c>
      <c r="C41" s="76">
        <v>264</v>
      </c>
      <c r="D41" s="76">
        <v>212.45</v>
      </c>
      <c r="E41" s="49">
        <f>(C41*D41)/12*6</f>
        <v>28043.399999999998</v>
      </c>
      <c r="F41" s="77"/>
    </row>
    <row r="42" spans="1:6" x14ac:dyDescent="0.25">
      <c r="A42" s="75" t="s">
        <v>54</v>
      </c>
      <c r="B42" s="76" t="s">
        <v>53</v>
      </c>
      <c r="C42" s="76">
        <v>264</v>
      </c>
      <c r="D42" s="76">
        <v>13.98</v>
      </c>
      <c r="E42" s="49">
        <f>(C42*D42)/12*6</f>
        <v>1845.3600000000001</v>
      </c>
      <c r="F42" s="77"/>
    </row>
    <row r="43" spans="1:6" x14ac:dyDescent="0.25">
      <c r="A43" s="75" t="s">
        <v>55</v>
      </c>
      <c r="B43" s="76" t="s">
        <v>53</v>
      </c>
      <c r="C43" s="76">
        <v>264</v>
      </c>
      <c r="D43" s="76">
        <v>212.45</v>
      </c>
      <c r="E43" s="49">
        <f>(C43*D43)/12*6</f>
        <v>28043.399999999998</v>
      </c>
      <c r="F43" s="77"/>
    </row>
    <row r="44" spans="1:6" x14ac:dyDescent="0.25">
      <c r="A44" s="75" t="s">
        <v>56</v>
      </c>
      <c r="B44" s="76" t="s">
        <v>53</v>
      </c>
      <c r="C44" s="76">
        <v>264</v>
      </c>
      <c r="D44" s="76">
        <v>14.66</v>
      </c>
      <c r="E44" s="49">
        <f>(C44*D44)/12*6</f>
        <v>1935.1200000000003</v>
      </c>
      <c r="F44" s="77"/>
    </row>
    <row r="45" spans="1:6" x14ac:dyDescent="0.25">
      <c r="A45" s="78" t="s">
        <v>57</v>
      </c>
      <c r="B45" s="73"/>
      <c r="C45" s="73"/>
      <c r="D45" s="73"/>
      <c r="E45" s="74">
        <f>SUM(E46:E49)</f>
        <v>5275.8</v>
      </c>
      <c r="F45" s="77"/>
    </row>
    <row r="46" spans="1:6" x14ac:dyDescent="0.25">
      <c r="A46" s="75" t="s">
        <v>52</v>
      </c>
      <c r="B46" s="76" t="s">
        <v>53</v>
      </c>
      <c r="C46" s="76">
        <v>36</v>
      </c>
      <c r="D46" s="76">
        <v>122.54</v>
      </c>
      <c r="E46" s="49">
        <f>(C46*D46)/12*6</f>
        <v>2205.7200000000003</v>
      </c>
      <c r="F46" s="77"/>
    </row>
    <row r="47" spans="1:6" x14ac:dyDescent="0.25">
      <c r="A47" s="75" t="s">
        <v>54</v>
      </c>
      <c r="B47" s="76" t="s">
        <v>53</v>
      </c>
      <c r="C47" s="76">
        <v>36</v>
      </c>
      <c r="D47" s="76">
        <v>18.89</v>
      </c>
      <c r="E47" s="49">
        <f>(C47*D47)/12*6</f>
        <v>340.02</v>
      </c>
      <c r="F47" s="77"/>
    </row>
    <row r="48" spans="1:6" x14ac:dyDescent="0.25">
      <c r="A48" s="75" t="s">
        <v>55</v>
      </c>
      <c r="B48" s="76" t="s">
        <v>53</v>
      </c>
      <c r="C48" s="76">
        <v>36</v>
      </c>
      <c r="D48" s="76">
        <v>132.01</v>
      </c>
      <c r="E48" s="49">
        <f>(C48*D48)/12*6</f>
        <v>2376.1799999999998</v>
      </c>
      <c r="F48" s="77"/>
    </row>
    <row r="49" spans="1:6" x14ac:dyDescent="0.25">
      <c r="A49" s="75" t="s">
        <v>56</v>
      </c>
      <c r="B49" s="76" t="s">
        <v>53</v>
      </c>
      <c r="C49" s="76">
        <v>36</v>
      </c>
      <c r="D49" s="76">
        <v>19.66</v>
      </c>
      <c r="E49" s="49">
        <f>(C49*D49)/12*6</f>
        <v>353.88</v>
      </c>
      <c r="F49" s="50"/>
    </row>
    <row r="50" spans="1:6" x14ac:dyDescent="0.25">
      <c r="A50" s="79" t="s">
        <v>58</v>
      </c>
      <c r="B50" s="80"/>
      <c r="C50" s="80"/>
      <c r="D50" s="81"/>
      <c r="E50" s="74">
        <v>10000</v>
      </c>
      <c r="F50" s="82"/>
    </row>
    <row r="51" spans="1:6" ht="29.25" customHeight="1" x14ac:dyDescent="0.25">
      <c r="A51" s="83" t="s">
        <v>59</v>
      </c>
      <c r="B51" s="84"/>
      <c r="C51" s="84"/>
      <c r="D51" s="85"/>
      <c r="E51" s="86">
        <f>E52+E53</f>
        <v>12024</v>
      </c>
      <c r="F51" s="87" t="s">
        <v>60</v>
      </c>
    </row>
    <row r="52" spans="1:6" ht="30" x14ac:dyDescent="0.25">
      <c r="A52" s="88" t="s">
        <v>61</v>
      </c>
      <c r="B52" s="41" t="s">
        <v>62</v>
      </c>
      <c r="C52" s="41">
        <v>600</v>
      </c>
      <c r="D52" s="41">
        <v>11.52</v>
      </c>
      <c r="E52" s="11">
        <f>C52*D52</f>
        <v>6912</v>
      </c>
      <c r="F52" s="89" t="s">
        <v>63</v>
      </c>
    </row>
    <row r="53" spans="1:6" ht="30" x14ac:dyDescent="0.25">
      <c r="A53" s="88" t="s">
        <v>64</v>
      </c>
      <c r="B53" s="41" t="s">
        <v>62</v>
      </c>
      <c r="C53" s="41">
        <v>600</v>
      </c>
      <c r="D53" s="41">
        <v>8.52</v>
      </c>
      <c r="E53" s="11">
        <f>C53*D53</f>
        <v>5112</v>
      </c>
      <c r="F53" s="90"/>
    </row>
    <row r="54" spans="1:6" ht="28.5" customHeight="1" x14ac:dyDescent="0.25">
      <c r="A54" s="91" t="s">
        <v>65</v>
      </c>
      <c r="B54" s="73"/>
      <c r="C54" s="73"/>
      <c r="D54" s="73"/>
      <c r="E54" s="74">
        <f>SUM(E55:E58)</f>
        <v>278897.3</v>
      </c>
      <c r="F54" s="92" t="s">
        <v>66</v>
      </c>
    </row>
    <row r="55" spans="1:6" ht="28.5" customHeight="1" x14ac:dyDescent="0.25">
      <c r="A55" s="91" t="s">
        <v>67</v>
      </c>
      <c r="B55" s="48" t="s">
        <v>68</v>
      </c>
      <c r="C55" s="48">
        <v>1</v>
      </c>
      <c r="D55" s="48">
        <v>184143.3</v>
      </c>
      <c r="E55" s="49">
        <v>184143.3</v>
      </c>
      <c r="F55" s="93"/>
    </row>
    <row r="56" spans="1:6" ht="28.5" customHeight="1" x14ac:dyDescent="0.25">
      <c r="A56" s="91" t="s">
        <v>69</v>
      </c>
      <c r="B56" s="48" t="s">
        <v>68</v>
      </c>
      <c r="C56" s="48">
        <v>1</v>
      </c>
      <c r="D56" s="48">
        <v>24898</v>
      </c>
      <c r="E56" s="49">
        <f>D56*C56</f>
        <v>24898</v>
      </c>
      <c r="F56" s="93"/>
    </row>
    <row r="57" spans="1:6" ht="28.5" customHeight="1" x14ac:dyDescent="0.25">
      <c r="A57" s="91" t="s">
        <v>70</v>
      </c>
      <c r="B57" s="48" t="s">
        <v>68</v>
      </c>
      <c r="C57" s="48">
        <v>1</v>
      </c>
      <c r="D57" s="48">
        <v>34928</v>
      </c>
      <c r="E57" s="49">
        <f>D57*C57</f>
        <v>34928</v>
      </c>
      <c r="F57" s="93"/>
    </row>
    <row r="58" spans="1:6" ht="28.5" customHeight="1" x14ac:dyDescent="0.25">
      <c r="A58" s="91" t="s">
        <v>71</v>
      </c>
      <c r="B58" s="48" t="s">
        <v>68</v>
      </c>
      <c r="C58" s="48">
        <v>1</v>
      </c>
      <c r="D58" s="48">
        <v>34928</v>
      </c>
      <c r="E58" s="49">
        <f>D58*C58</f>
        <v>34928</v>
      </c>
      <c r="F58" s="94"/>
    </row>
    <row r="59" spans="1:6" ht="45" x14ac:dyDescent="0.25">
      <c r="A59" s="91" t="s">
        <v>72</v>
      </c>
      <c r="B59" s="76"/>
      <c r="C59" s="76"/>
      <c r="D59" s="76"/>
      <c r="E59" s="74">
        <v>50000</v>
      </c>
      <c r="F59" s="48" t="s">
        <v>73</v>
      </c>
    </row>
    <row r="60" spans="1:6" s="71" customFormat="1" x14ac:dyDescent="0.25">
      <c r="A60" s="91" t="s">
        <v>74</v>
      </c>
      <c r="B60" s="76"/>
      <c r="C60" s="76">
        <v>1</v>
      </c>
      <c r="D60" s="76">
        <v>0</v>
      </c>
      <c r="E60" s="95">
        <v>30000</v>
      </c>
      <c r="F60" s="48"/>
    </row>
    <row r="61" spans="1:6" s="71" customFormat="1" x14ac:dyDescent="0.25">
      <c r="A61" s="91" t="s">
        <v>75</v>
      </c>
      <c r="B61" s="76"/>
      <c r="C61" s="76">
        <v>1</v>
      </c>
      <c r="D61" s="76">
        <v>30000</v>
      </c>
      <c r="E61" s="95">
        <v>30000</v>
      </c>
      <c r="F61" s="48"/>
    </row>
    <row r="62" spans="1:6" s="71" customFormat="1" x14ac:dyDescent="0.25">
      <c r="A62" s="91" t="s">
        <v>76</v>
      </c>
      <c r="B62" s="76"/>
      <c r="C62" s="76"/>
      <c r="D62" s="76"/>
      <c r="E62" s="74">
        <v>700932.03</v>
      </c>
      <c r="F62" s="48"/>
    </row>
    <row r="63" spans="1:6" s="71" customFormat="1" ht="28.5" x14ac:dyDescent="0.25">
      <c r="A63" s="91" t="s">
        <v>77</v>
      </c>
      <c r="B63" s="76"/>
      <c r="C63" s="76"/>
      <c r="D63" s="76"/>
      <c r="E63" s="74">
        <v>60000</v>
      </c>
      <c r="F63" s="48"/>
    </row>
    <row r="64" spans="1:6" s="71" customFormat="1" x14ac:dyDescent="0.25">
      <c r="A64" s="96"/>
      <c r="B64" s="97"/>
      <c r="C64" s="97"/>
      <c r="D64" s="98"/>
      <c r="E64" s="99">
        <f>E62+E61+E60+E59+E51+E50+E45+E40+E54+E63</f>
        <v>1236996.4100000001</v>
      </c>
      <c r="F64" s="100"/>
    </row>
    <row r="65" spans="1:14" s="71" customFormat="1" x14ac:dyDescent="0.25">
      <c r="A65" s="101" t="s">
        <v>50</v>
      </c>
      <c r="B65" s="102"/>
      <c r="C65" s="102"/>
      <c r="D65" s="102"/>
      <c r="E65" s="102"/>
      <c r="F65" s="103"/>
    </row>
    <row r="66" spans="1:14" s="71" customFormat="1" ht="99.75" customHeight="1" x14ac:dyDescent="0.25">
      <c r="A66" s="104" t="s">
        <v>78</v>
      </c>
      <c r="B66" s="45"/>
      <c r="C66" s="45"/>
      <c r="D66" s="45"/>
      <c r="E66" s="74">
        <v>99900</v>
      </c>
      <c r="F66" s="89" t="s">
        <v>63</v>
      </c>
    </row>
    <row r="67" spans="1:14" s="71" customFormat="1" x14ac:dyDescent="0.25">
      <c r="A67" s="105"/>
      <c r="B67" s="105"/>
      <c r="C67" s="105"/>
      <c r="D67" s="105"/>
      <c r="E67" s="106">
        <v>99900</v>
      </c>
      <c r="F67" s="90"/>
    </row>
    <row r="68" spans="1:14" ht="29.25" customHeight="1" x14ac:dyDescent="0.25">
      <c r="A68" s="27" t="s">
        <v>79</v>
      </c>
      <c r="B68" s="28"/>
      <c r="C68" s="28"/>
      <c r="D68" s="28"/>
      <c r="E68" s="28"/>
      <c r="F68" s="29"/>
    </row>
    <row r="69" spans="1:14" ht="27" customHeight="1" x14ac:dyDescent="0.25">
      <c r="A69" s="30" t="s">
        <v>80</v>
      </c>
      <c r="B69" s="31"/>
      <c r="C69" s="31"/>
      <c r="D69" s="32"/>
      <c r="E69" s="38">
        <v>229510</v>
      </c>
      <c r="F69" s="56" t="s">
        <v>81</v>
      </c>
    </row>
    <row r="70" spans="1:14" ht="26.25" customHeight="1" x14ac:dyDescent="0.25">
      <c r="A70" s="30" t="s">
        <v>82</v>
      </c>
      <c r="B70" s="31"/>
      <c r="C70" s="31"/>
      <c r="D70" s="32"/>
      <c r="E70" s="38">
        <v>6992</v>
      </c>
      <c r="F70" s="58"/>
    </row>
    <row r="71" spans="1:14" ht="28.5" customHeight="1" x14ac:dyDescent="0.25">
      <c r="A71" s="30" t="s">
        <v>83</v>
      </c>
      <c r="B71" s="31"/>
      <c r="C71" s="31"/>
      <c r="D71" s="32"/>
      <c r="E71" s="38">
        <v>170759</v>
      </c>
      <c r="F71" s="59"/>
    </row>
    <row r="72" spans="1:14" ht="28.5" customHeight="1" x14ac:dyDescent="0.25">
      <c r="A72" s="107" t="s">
        <v>84</v>
      </c>
      <c r="B72" s="108"/>
      <c r="C72" s="108"/>
      <c r="D72" s="109"/>
      <c r="E72" s="110">
        <v>3000</v>
      </c>
      <c r="F72" s="111"/>
    </row>
    <row r="73" spans="1:14" ht="15.75" thickBot="1" x14ac:dyDescent="0.3">
      <c r="A73" s="22" t="s">
        <v>11</v>
      </c>
      <c r="B73" s="23"/>
      <c r="C73" s="23"/>
      <c r="D73" s="24"/>
      <c r="E73" s="39">
        <f>SUM(E69:E72)</f>
        <v>410261</v>
      </c>
      <c r="F73" s="26"/>
    </row>
    <row r="74" spans="1:14" ht="15.75" hidden="1" thickBot="1" x14ac:dyDescent="0.3">
      <c r="A74" s="112" t="s">
        <v>85</v>
      </c>
      <c r="B74" s="113"/>
      <c r="C74" s="113"/>
      <c r="D74" s="113"/>
      <c r="E74" s="113"/>
      <c r="F74" s="114"/>
    </row>
    <row r="75" spans="1:14" ht="28.5" customHeight="1" x14ac:dyDescent="0.25">
      <c r="A75" s="112" t="s">
        <v>85</v>
      </c>
      <c r="B75" s="113"/>
      <c r="C75" s="113"/>
      <c r="D75" s="113"/>
      <c r="E75" s="113"/>
      <c r="F75" s="115"/>
      <c r="G75" s="116"/>
      <c r="H75" s="116"/>
      <c r="I75" s="116"/>
      <c r="J75" s="116"/>
      <c r="K75" s="116"/>
      <c r="L75" s="116"/>
      <c r="M75" s="116"/>
      <c r="N75" s="117"/>
    </row>
    <row r="76" spans="1:14" ht="17.25" customHeight="1" x14ac:dyDescent="0.25">
      <c r="A76" s="118" t="s">
        <v>86</v>
      </c>
      <c r="B76" s="118"/>
      <c r="C76" s="118"/>
      <c r="D76" s="118"/>
      <c r="E76" s="118"/>
      <c r="F76" s="119" t="s">
        <v>87</v>
      </c>
      <c r="G76" s="116"/>
      <c r="H76" s="116"/>
      <c r="I76" s="116"/>
      <c r="J76" s="116"/>
      <c r="K76" s="116"/>
      <c r="L76" s="116"/>
      <c r="M76" s="116"/>
      <c r="N76" s="117"/>
    </row>
    <row r="77" spans="1:14" ht="15.75" thickBot="1" x14ac:dyDescent="0.3">
      <c r="A77" s="120" t="s">
        <v>88</v>
      </c>
      <c r="B77" s="121" t="s">
        <v>89</v>
      </c>
      <c r="C77" s="121">
        <v>500</v>
      </c>
      <c r="D77" s="122">
        <v>140</v>
      </c>
      <c r="E77" s="123">
        <f>C77*D77</f>
        <v>70000</v>
      </c>
      <c r="F77" s="124"/>
      <c r="G77" s="125"/>
      <c r="H77" s="125"/>
      <c r="I77" s="125"/>
      <c r="J77" s="125"/>
      <c r="K77" s="125"/>
      <c r="L77" s="125"/>
      <c r="M77" s="125"/>
      <c r="N77" s="125"/>
    </row>
    <row r="78" spans="1:14" x14ac:dyDescent="0.25">
      <c r="A78" s="126" t="s">
        <v>90</v>
      </c>
      <c r="B78" s="121" t="s">
        <v>91</v>
      </c>
      <c r="C78" s="121">
        <v>700</v>
      </c>
      <c r="D78" s="122">
        <v>21</v>
      </c>
      <c r="E78" s="127">
        <f>C78*D78</f>
        <v>14700</v>
      </c>
      <c r="F78" s="124"/>
      <c r="G78" s="128"/>
      <c r="H78" s="129"/>
      <c r="I78" s="130"/>
      <c r="J78" s="130"/>
      <c r="K78" s="128"/>
      <c r="L78" s="130"/>
      <c r="M78" s="130"/>
      <c r="N78" s="128"/>
    </row>
    <row r="79" spans="1:14" x14ac:dyDescent="0.25">
      <c r="A79" s="118" t="s">
        <v>92</v>
      </c>
      <c r="B79" s="118"/>
      <c r="C79" s="118"/>
      <c r="D79" s="118"/>
      <c r="E79" s="118"/>
      <c r="F79" s="124"/>
      <c r="G79" s="128"/>
      <c r="H79" s="129"/>
      <c r="I79" s="130"/>
      <c r="J79" s="130"/>
      <c r="K79" s="128"/>
      <c r="L79" s="130"/>
      <c r="M79" s="130"/>
      <c r="N79" s="128"/>
    </row>
    <row r="80" spans="1:14" ht="15.75" thickBot="1" x14ac:dyDescent="0.3">
      <c r="A80" s="120" t="s">
        <v>93</v>
      </c>
      <c r="B80" s="121" t="s">
        <v>68</v>
      </c>
      <c r="C80" s="121">
        <v>500</v>
      </c>
      <c r="D80" s="122">
        <v>10</v>
      </c>
      <c r="E80" s="123">
        <f t="shared" ref="E80:E85" si="0">C80*D80</f>
        <v>5000</v>
      </c>
      <c r="F80" s="124"/>
      <c r="G80" s="125"/>
      <c r="H80" s="125"/>
      <c r="I80" s="125"/>
      <c r="J80" s="125"/>
      <c r="K80" s="125"/>
      <c r="L80" s="125"/>
      <c r="M80" s="125"/>
      <c r="N80" s="125"/>
    </row>
    <row r="81" spans="1:14" ht="15.75" thickBot="1" x14ac:dyDescent="0.3">
      <c r="A81" s="120" t="s">
        <v>94</v>
      </c>
      <c r="B81" s="121" t="s">
        <v>68</v>
      </c>
      <c r="C81" s="121">
        <v>25</v>
      </c>
      <c r="D81" s="122">
        <v>10</v>
      </c>
      <c r="E81" s="127">
        <f t="shared" si="0"/>
        <v>250</v>
      </c>
      <c r="F81" s="124"/>
      <c r="G81" s="128"/>
      <c r="H81" s="129"/>
      <c r="I81" s="130"/>
      <c r="J81" s="130"/>
      <c r="K81" s="128"/>
      <c r="L81" s="130"/>
      <c r="M81" s="130"/>
      <c r="N81" s="128"/>
    </row>
    <row r="82" spans="1:14" ht="15.75" thickBot="1" x14ac:dyDescent="0.3">
      <c r="A82" s="120" t="s">
        <v>95</v>
      </c>
      <c r="B82" s="121" t="s">
        <v>96</v>
      </c>
      <c r="C82" s="121">
        <v>10</v>
      </c>
      <c r="D82" s="122">
        <v>8</v>
      </c>
      <c r="E82" s="127">
        <f t="shared" si="0"/>
        <v>80</v>
      </c>
      <c r="F82" s="124"/>
      <c r="G82" s="128"/>
      <c r="H82" s="129"/>
      <c r="I82" s="130"/>
      <c r="J82" s="130"/>
      <c r="K82" s="128"/>
      <c r="L82" s="130"/>
      <c r="M82" s="130"/>
      <c r="N82" s="128"/>
    </row>
    <row r="83" spans="1:14" ht="15.75" thickBot="1" x14ac:dyDescent="0.3">
      <c r="A83" s="120" t="s">
        <v>97</v>
      </c>
      <c r="B83" s="121" t="s">
        <v>96</v>
      </c>
      <c r="C83" s="121">
        <v>30</v>
      </c>
      <c r="D83" s="122">
        <v>45</v>
      </c>
      <c r="E83" s="127">
        <f t="shared" si="0"/>
        <v>1350</v>
      </c>
      <c r="F83" s="124"/>
      <c r="G83" s="128"/>
      <c r="H83" s="129"/>
      <c r="I83" s="130"/>
      <c r="J83" s="130"/>
      <c r="K83" s="128"/>
      <c r="L83" s="130"/>
      <c r="M83" s="130"/>
      <c r="N83" s="128"/>
    </row>
    <row r="84" spans="1:14" ht="15.75" thickBot="1" x14ac:dyDescent="0.3">
      <c r="A84" s="120" t="s">
        <v>98</v>
      </c>
      <c r="B84" s="121" t="s">
        <v>68</v>
      </c>
      <c r="C84" s="121">
        <v>50</v>
      </c>
      <c r="D84" s="122">
        <v>3.22</v>
      </c>
      <c r="E84" s="127">
        <f t="shared" si="0"/>
        <v>161</v>
      </c>
      <c r="F84" s="124"/>
      <c r="G84" s="128"/>
      <c r="H84" s="129"/>
      <c r="I84" s="130"/>
      <c r="J84" s="130"/>
      <c r="K84" s="128"/>
      <c r="L84" s="130"/>
      <c r="M84" s="130"/>
      <c r="N84" s="129"/>
    </row>
    <row r="85" spans="1:14" x14ac:dyDescent="0.25">
      <c r="A85" s="126" t="s">
        <v>99</v>
      </c>
      <c r="B85" s="121" t="s">
        <v>68</v>
      </c>
      <c r="C85" s="121">
        <v>30</v>
      </c>
      <c r="D85" s="122">
        <v>25</v>
      </c>
      <c r="E85" s="127">
        <f t="shared" si="0"/>
        <v>750</v>
      </c>
      <c r="F85" s="124"/>
      <c r="G85" s="128"/>
      <c r="H85" s="129"/>
      <c r="I85" s="130"/>
      <c r="J85" s="130"/>
      <c r="K85" s="128"/>
      <c r="L85" s="130"/>
      <c r="M85" s="130"/>
      <c r="N85" s="128"/>
    </row>
    <row r="86" spans="1:14" x14ac:dyDescent="0.25">
      <c r="A86" s="118" t="s">
        <v>100</v>
      </c>
      <c r="B86" s="118"/>
      <c r="C86" s="118"/>
      <c r="D86" s="118"/>
      <c r="E86" s="118"/>
      <c r="F86" s="124"/>
      <c r="G86" s="128"/>
      <c r="H86" s="129"/>
      <c r="I86" s="130"/>
      <c r="J86" s="130"/>
      <c r="K86" s="128"/>
      <c r="L86" s="130"/>
      <c r="M86" s="130"/>
      <c r="N86" s="128"/>
    </row>
    <row r="87" spans="1:14" ht="15.75" customHeight="1" thickBot="1" x14ac:dyDescent="0.3">
      <c r="A87" s="120" t="s">
        <v>101</v>
      </c>
      <c r="B87" s="121" t="s">
        <v>68</v>
      </c>
      <c r="C87" s="121">
        <v>2000</v>
      </c>
      <c r="D87" s="122">
        <v>1.58</v>
      </c>
      <c r="E87" s="123">
        <f t="shared" ref="E87:E97" si="1">C87*D87</f>
        <v>3160</v>
      </c>
      <c r="F87" s="124"/>
      <c r="G87" s="125"/>
      <c r="H87" s="125"/>
      <c r="I87" s="125"/>
      <c r="J87" s="125"/>
      <c r="K87" s="125"/>
      <c r="L87" s="125"/>
      <c r="M87" s="125"/>
      <c r="N87" s="125"/>
    </row>
    <row r="88" spans="1:14" ht="15.75" thickBot="1" x14ac:dyDescent="0.3">
      <c r="A88" s="120" t="s">
        <v>102</v>
      </c>
      <c r="B88" s="121" t="s">
        <v>68</v>
      </c>
      <c r="C88" s="121">
        <v>10000</v>
      </c>
      <c r="D88" s="122">
        <v>3</v>
      </c>
      <c r="E88" s="127">
        <f t="shared" si="1"/>
        <v>30000</v>
      </c>
      <c r="F88" s="124"/>
      <c r="G88" s="128"/>
      <c r="H88" s="129"/>
      <c r="I88" s="128"/>
      <c r="J88" s="130"/>
      <c r="K88" s="130"/>
      <c r="L88" s="130"/>
      <c r="M88" s="130"/>
      <c r="N88" s="128"/>
    </row>
    <row r="89" spans="1:14" ht="15.75" thickBot="1" x14ac:dyDescent="0.3">
      <c r="A89" s="120" t="s">
        <v>103</v>
      </c>
      <c r="B89" s="121" t="s">
        <v>104</v>
      </c>
      <c r="C89" s="121">
        <v>1000</v>
      </c>
      <c r="D89" s="122">
        <v>1.28</v>
      </c>
      <c r="E89" s="127">
        <f t="shared" si="1"/>
        <v>1280</v>
      </c>
      <c r="F89" s="124"/>
      <c r="G89" s="128"/>
      <c r="H89" s="129"/>
      <c r="I89" s="128"/>
      <c r="J89" s="130"/>
      <c r="K89" s="130"/>
      <c r="L89" s="130"/>
      <c r="M89" s="130"/>
      <c r="N89" s="128"/>
    </row>
    <row r="90" spans="1:14" ht="15.75" thickBot="1" x14ac:dyDescent="0.3">
      <c r="A90" s="120" t="s">
        <v>105</v>
      </c>
      <c r="B90" s="121" t="s">
        <v>104</v>
      </c>
      <c r="C90" s="121">
        <v>2000</v>
      </c>
      <c r="D90" s="122">
        <v>2.38</v>
      </c>
      <c r="E90" s="127">
        <f t="shared" si="1"/>
        <v>4760</v>
      </c>
      <c r="F90" s="124"/>
      <c r="G90" s="128"/>
      <c r="H90" s="129"/>
      <c r="I90" s="128"/>
      <c r="J90" s="130"/>
      <c r="K90" s="130"/>
      <c r="L90" s="130"/>
      <c r="M90" s="130"/>
      <c r="N90" s="128"/>
    </row>
    <row r="91" spans="1:14" ht="15.75" thickBot="1" x14ac:dyDescent="0.3">
      <c r="A91" s="120" t="s">
        <v>106</v>
      </c>
      <c r="B91" s="121" t="s">
        <v>68</v>
      </c>
      <c r="C91" s="121">
        <v>8000</v>
      </c>
      <c r="D91" s="122">
        <v>1.3</v>
      </c>
      <c r="E91" s="127">
        <f t="shared" si="1"/>
        <v>10400</v>
      </c>
      <c r="F91" s="124"/>
      <c r="G91" s="128"/>
      <c r="H91" s="129"/>
      <c r="I91" s="128"/>
      <c r="J91" s="130"/>
      <c r="K91" s="130"/>
      <c r="L91" s="130"/>
      <c r="M91" s="130"/>
      <c r="N91" s="128"/>
    </row>
    <row r="92" spans="1:14" ht="15.75" thickBot="1" x14ac:dyDescent="0.3">
      <c r="A92" s="120" t="s">
        <v>107</v>
      </c>
      <c r="B92" s="121" t="s">
        <v>104</v>
      </c>
      <c r="C92" s="121">
        <v>2500</v>
      </c>
      <c r="D92" s="122">
        <v>10</v>
      </c>
      <c r="E92" s="127">
        <f t="shared" si="1"/>
        <v>25000</v>
      </c>
      <c r="F92" s="124"/>
      <c r="G92" s="128"/>
      <c r="H92" s="129"/>
      <c r="I92" s="128"/>
      <c r="J92" s="130"/>
      <c r="K92" s="130"/>
      <c r="L92" s="130"/>
      <c r="M92" s="130"/>
      <c r="N92" s="128"/>
    </row>
    <row r="93" spans="1:14" ht="15.75" thickBot="1" x14ac:dyDescent="0.3">
      <c r="A93" s="120" t="s">
        <v>108</v>
      </c>
      <c r="B93" s="121" t="s">
        <v>104</v>
      </c>
      <c r="C93" s="121">
        <v>0</v>
      </c>
      <c r="D93" s="122">
        <v>8</v>
      </c>
      <c r="E93" s="127">
        <f t="shared" si="1"/>
        <v>0</v>
      </c>
      <c r="F93" s="124"/>
      <c r="G93" s="128"/>
      <c r="H93" s="129"/>
      <c r="I93" s="128"/>
      <c r="J93" s="130"/>
      <c r="K93" s="130"/>
      <c r="L93" s="131"/>
      <c r="M93" s="131"/>
      <c r="N93" s="128"/>
    </row>
    <row r="94" spans="1:14" ht="15.75" thickBot="1" x14ac:dyDescent="0.3">
      <c r="A94" s="120" t="s">
        <v>109</v>
      </c>
      <c r="B94" s="121" t="s">
        <v>104</v>
      </c>
      <c r="C94" s="121">
        <v>0</v>
      </c>
      <c r="D94" s="122">
        <v>10</v>
      </c>
      <c r="E94" s="127">
        <f t="shared" si="1"/>
        <v>0</v>
      </c>
      <c r="F94" s="124"/>
      <c r="G94" s="128"/>
      <c r="H94" s="129"/>
      <c r="I94" s="128"/>
      <c r="J94" s="130"/>
      <c r="K94" s="130"/>
      <c r="L94" s="130"/>
      <c r="M94" s="130"/>
      <c r="N94" s="128"/>
    </row>
    <row r="95" spans="1:14" ht="15.75" thickBot="1" x14ac:dyDescent="0.3">
      <c r="A95" s="120" t="s">
        <v>110</v>
      </c>
      <c r="B95" s="121" t="s">
        <v>104</v>
      </c>
      <c r="C95" s="121">
        <v>0</v>
      </c>
      <c r="D95" s="122">
        <v>27</v>
      </c>
      <c r="E95" s="127">
        <f t="shared" si="1"/>
        <v>0</v>
      </c>
      <c r="F95" s="124"/>
      <c r="G95" s="128"/>
      <c r="H95" s="129"/>
      <c r="I95" s="128"/>
      <c r="J95" s="130"/>
      <c r="K95" s="130"/>
      <c r="L95" s="130"/>
      <c r="M95" s="130"/>
      <c r="N95" s="128"/>
    </row>
    <row r="96" spans="1:14" ht="15.75" thickBot="1" x14ac:dyDescent="0.3">
      <c r="A96" s="120" t="s">
        <v>111</v>
      </c>
      <c r="B96" s="121" t="s">
        <v>104</v>
      </c>
      <c r="C96" s="121">
        <v>3000</v>
      </c>
      <c r="D96" s="122">
        <v>30</v>
      </c>
      <c r="E96" s="127">
        <f t="shared" si="1"/>
        <v>90000</v>
      </c>
      <c r="F96" s="124"/>
      <c r="G96" s="128"/>
      <c r="H96" s="129"/>
      <c r="I96" s="128"/>
      <c r="J96" s="130"/>
      <c r="K96" s="130"/>
      <c r="L96" s="130"/>
      <c r="M96" s="130"/>
      <c r="N96" s="128"/>
    </row>
    <row r="97" spans="1:14" x14ac:dyDescent="0.25">
      <c r="A97" s="126" t="s">
        <v>112</v>
      </c>
      <c r="B97" s="121" t="s">
        <v>104</v>
      </c>
      <c r="C97" s="121">
        <v>1000</v>
      </c>
      <c r="D97" s="122">
        <v>0</v>
      </c>
      <c r="E97" s="127">
        <f t="shared" si="1"/>
        <v>0</v>
      </c>
      <c r="F97" s="124"/>
      <c r="G97" s="128"/>
      <c r="H97" s="129"/>
      <c r="I97" s="128"/>
      <c r="J97" s="130"/>
      <c r="K97" s="130"/>
      <c r="L97" s="130"/>
      <c r="M97" s="130"/>
      <c r="N97" s="129"/>
    </row>
    <row r="98" spans="1:14" x14ac:dyDescent="0.25">
      <c r="A98" s="118" t="s">
        <v>113</v>
      </c>
      <c r="B98" s="118"/>
      <c r="C98" s="118"/>
      <c r="D98" s="118"/>
      <c r="E98" s="118"/>
      <c r="F98" s="124"/>
      <c r="G98" s="128"/>
      <c r="H98" s="129"/>
      <c r="I98" s="128"/>
      <c r="J98" s="130"/>
      <c r="K98" s="130"/>
      <c r="L98" s="131"/>
      <c r="M98" s="131"/>
      <c r="N98" s="128"/>
    </row>
    <row r="99" spans="1:14" ht="15.75" thickBot="1" x14ac:dyDescent="0.3">
      <c r="A99" s="120" t="s">
        <v>114</v>
      </c>
      <c r="B99" s="121" t="s">
        <v>115</v>
      </c>
      <c r="C99" s="121">
        <v>30</v>
      </c>
      <c r="D99" s="122">
        <v>890</v>
      </c>
      <c r="E99" s="123">
        <f t="shared" ref="E99:E108" si="2">C99*D99</f>
        <v>26700</v>
      </c>
      <c r="F99" s="124"/>
      <c r="G99" s="125"/>
      <c r="H99" s="125"/>
      <c r="I99" s="125"/>
      <c r="J99" s="125"/>
      <c r="K99" s="125"/>
      <c r="L99" s="125"/>
      <c r="M99" s="125"/>
      <c r="N99" s="125"/>
    </row>
    <row r="100" spans="1:14" ht="15.75" thickBot="1" x14ac:dyDescent="0.3">
      <c r="A100" s="120" t="s">
        <v>116</v>
      </c>
      <c r="B100" s="121" t="s">
        <v>115</v>
      </c>
      <c r="C100" s="121">
        <v>40</v>
      </c>
      <c r="D100" s="122">
        <v>890</v>
      </c>
      <c r="E100" s="127">
        <f t="shared" si="2"/>
        <v>35600</v>
      </c>
      <c r="F100" s="124"/>
      <c r="G100" s="128"/>
      <c r="H100" s="129"/>
      <c r="I100" s="128"/>
      <c r="J100" s="130"/>
      <c r="K100" s="130"/>
      <c r="L100" s="131"/>
      <c r="M100" s="131"/>
      <c r="N100" s="128"/>
    </row>
    <row r="101" spans="1:14" ht="15.75" thickBot="1" x14ac:dyDescent="0.3">
      <c r="A101" s="120" t="s">
        <v>117</v>
      </c>
      <c r="B101" s="121" t="s">
        <v>115</v>
      </c>
      <c r="C101" s="121">
        <v>50</v>
      </c>
      <c r="D101" s="122">
        <v>890</v>
      </c>
      <c r="E101" s="127">
        <f t="shared" si="2"/>
        <v>44500</v>
      </c>
      <c r="F101" s="124"/>
      <c r="G101" s="128"/>
      <c r="H101" s="129"/>
      <c r="I101" s="128"/>
      <c r="J101" s="130"/>
      <c r="K101" s="130"/>
      <c r="L101" s="130"/>
      <c r="M101" s="130"/>
      <c r="N101" s="128"/>
    </row>
    <row r="102" spans="1:14" ht="15.75" thickBot="1" x14ac:dyDescent="0.3">
      <c r="A102" s="120" t="s">
        <v>118</v>
      </c>
      <c r="B102" s="121" t="s">
        <v>115</v>
      </c>
      <c r="C102" s="121">
        <v>80</v>
      </c>
      <c r="D102" s="122">
        <v>890</v>
      </c>
      <c r="E102" s="127">
        <f t="shared" si="2"/>
        <v>71200</v>
      </c>
      <c r="F102" s="124"/>
      <c r="G102" s="128"/>
      <c r="H102" s="129"/>
      <c r="I102" s="128"/>
      <c r="J102" s="130"/>
      <c r="K102" s="130"/>
      <c r="L102" s="130"/>
      <c r="M102" s="130"/>
      <c r="N102" s="128"/>
    </row>
    <row r="103" spans="1:14" ht="15.75" thickBot="1" x14ac:dyDescent="0.3">
      <c r="A103" s="120" t="s">
        <v>119</v>
      </c>
      <c r="B103" s="121" t="s">
        <v>115</v>
      </c>
      <c r="C103" s="121">
        <v>100</v>
      </c>
      <c r="D103" s="122">
        <v>11</v>
      </c>
      <c r="E103" s="127">
        <f t="shared" si="2"/>
        <v>1100</v>
      </c>
      <c r="F103" s="124"/>
      <c r="G103" s="128"/>
      <c r="H103" s="129"/>
      <c r="I103" s="128"/>
      <c r="J103" s="130"/>
      <c r="K103" s="130"/>
      <c r="L103" s="130"/>
      <c r="M103" s="130"/>
      <c r="N103" s="128"/>
    </row>
    <row r="104" spans="1:14" ht="15.75" thickBot="1" x14ac:dyDescent="0.3">
      <c r="A104" s="120" t="s">
        <v>120</v>
      </c>
      <c r="B104" s="121" t="s">
        <v>115</v>
      </c>
      <c r="C104" s="121">
        <v>500</v>
      </c>
      <c r="D104" s="122">
        <v>4.95</v>
      </c>
      <c r="E104" s="127">
        <f t="shared" si="2"/>
        <v>2475</v>
      </c>
      <c r="F104" s="124"/>
      <c r="G104" s="128"/>
      <c r="H104" s="129"/>
      <c r="I104" s="128"/>
      <c r="J104" s="130"/>
      <c r="K104" s="130"/>
      <c r="L104" s="130"/>
      <c r="M104" s="130"/>
      <c r="N104" s="128"/>
    </row>
    <row r="105" spans="1:14" ht="15.75" thickBot="1" x14ac:dyDescent="0.3">
      <c r="A105" s="120" t="s">
        <v>121</v>
      </c>
      <c r="B105" s="121" t="s">
        <v>115</v>
      </c>
      <c r="C105" s="121">
        <v>500</v>
      </c>
      <c r="D105" s="122">
        <v>4.95</v>
      </c>
      <c r="E105" s="127">
        <f t="shared" si="2"/>
        <v>2475</v>
      </c>
      <c r="F105" s="124"/>
      <c r="G105" s="128"/>
      <c r="H105" s="129"/>
      <c r="I105" s="128"/>
      <c r="J105" s="130"/>
      <c r="K105" s="130"/>
      <c r="L105" s="130"/>
      <c r="M105" s="130"/>
      <c r="N105" s="128"/>
    </row>
    <row r="106" spans="1:14" ht="15" customHeight="1" thickBot="1" x14ac:dyDescent="0.3">
      <c r="A106" s="120" t="s">
        <v>122</v>
      </c>
      <c r="B106" s="121" t="s">
        <v>115</v>
      </c>
      <c r="C106" s="121">
        <v>4</v>
      </c>
      <c r="D106" s="122">
        <v>720</v>
      </c>
      <c r="E106" s="127">
        <f t="shared" si="2"/>
        <v>2880</v>
      </c>
      <c r="F106" s="124"/>
      <c r="G106" s="128"/>
      <c r="H106" s="129"/>
      <c r="I106" s="128"/>
      <c r="J106" s="130"/>
      <c r="K106" s="130"/>
      <c r="L106" s="130"/>
      <c r="M106" s="130"/>
      <c r="N106" s="128"/>
    </row>
    <row r="107" spans="1:14" ht="15" customHeight="1" thickBot="1" x14ac:dyDescent="0.3">
      <c r="A107" s="120" t="s">
        <v>123</v>
      </c>
      <c r="B107" s="121" t="s">
        <v>115</v>
      </c>
      <c r="C107" s="121">
        <v>350</v>
      </c>
      <c r="D107" s="122">
        <v>65</v>
      </c>
      <c r="E107" s="127">
        <f t="shared" si="2"/>
        <v>22750</v>
      </c>
      <c r="F107" s="124"/>
      <c r="G107" s="128"/>
      <c r="H107" s="129"/>
      <c r="I107" s="128"/>
      <c r="J107" s="130"/>
      <c r="K107" s="130"/>
      <c r="L107" s="130"/>
      <c r="M107" s="130"/>
      <c r="N107" s="128"/>
    </row>
    <row r="108" spans="1:14" ht="15" customHeight="1" x14ac:dyDescent="0.25">
      <c r="A108" s="126" t="s">
        <v>124</v>
      </c>
      <c r="B108" s="121" t="s">
        <v>115</v>
      </c>
      <c r="C108" s="121">
        <v>350</v>
      </c>
      <c r="D108" s="122">
        <v>65</v>
      </c>
      <c r="E108" s="127">
        <f t="shared" si="2"/>
        <v>22750</v>
      </c>
      <c r="F108" s="124"/>
      <c r="G108" s="128"/>
      <c r="H108" s="129"/>
      <c r="I108" s="128"/>
      <c r="J108" s="130"/>
      <c r="K108" s="130"/>
      <c r="L108" s="131"/>
      <c r="M108" s="131"/>
      <c r="N108" s="128"/>
    </row>
    <row r="109" spans="1:14" ht="15" customHeight="1" x14ac:dyDescent="0.25">
      <c r="A109" s="118" t="s">
        <v>125</v>
      </c>
      <c r="B109" s="118"/>
      <c r="C109" s="118"/>
      <c r="D109" s="118"/>
      <c r="E109" s="118"/>
      <c r="F109" s="124"/>
      <c r="G109" s="128"/>
      <c r="H109" s="129"/>
      <c r="I109" s="128"/>
      <c r="J109" s="128"/>
      <c r="K109" s="128"/>
      <c r="L109" s="129"/>
      <c r="M109" s="129"/>
      <c r="N109" s="128"/>
    </row>
    <row r="110" spans="1:14" ht="15" customHeight="1" thickBot="1" x14ac:dyDescent="0.3">
      <c r="A110" s="132" t="s">
        <v>126</v>
      </c>
      <c r="B110" s="121" t="s">
        <v>68</v>
      </c>
      <c r="C110" s="121">
        <v>10000</v>
      </c>
      <c r="D110" s="122">
        <v>0.2</v>
      </c>
      <c r="E110" s="123">
        <f>C110*D110</f>
        <v>2000</v>
      </c>
      <c r="F110" s="124"/>
      <c r="G110" s="128"/>
      <c r="H110" s="129"/>
      <c r="I110" s="128"/>
      <c r="J110" s="128"/>
      <c r="K110" s="128"/>
      <c r="L110" s="129"/>
      <c r="M110" s="129"/>
      <c r="N110" s="128"/>
    </row>
    <row r="111" spans="1:14" ht="15" customHeight="1" thickBot="1" x14ac:dyDescent="0.3">
      <c r="A111" s="132" t="s">
        <v>127</v>
      </c>
      <c r="B111" s="121" t="s">
        <v>68</v>
      </c>
      <c r="C111" s="121">
        <v>3000</v>
      </c>
      <c r="D111" s="122">
        <v>0.18</v>
      </c>
      <c r="E111" s="127">
        <f>C111*D111</f>
        <v>540</v>
      </c>
      <c r="F111" s="124"/>
      <c r="G111" s="128"/>
      <c r="H111" s="129"/>
      <c r="I111" s="128"/>
      <c r="J111" s="128"/>
      <c r="K111" s="128"/>
      <c r="L111" s="129"/>
      <c r="M111" s="129"/>
      <c r="N111" s="128"/>
    </row>
    <row r="112" spans="1:14" ht="15" customHeight="1" x14ac:dyDescent="0.25">
      <c r="A112" s="133" t="s">
        <v>128</v>
      </c>
      <c r="B112" s="121" t="s">
        <v>68</v>
      </c>
      <c r="C112" s="121">
        <v>15000</v>
      </c>
      <c r="D112" s="122">
        <v>1</v>
      </c>
      <c r="E112" s="127">
        <f>C112*D112</f>
        <v>15000</v>
      </c>
      <c r="F112" s="124"/>
      <c r="G112" s="128"/>
      <c r="H112" s="129"/>
      <c r="I112" s="128"/>
      <c r="J112" s="128"/>
      <c r="K112" s="128"/>
      <c r="L112" s="129"/>
      <c r="M112" s="129"/>
      <c r="N112" s="128"/>
    </row>
    <row r="113" spans="1:14" ht="15" customHeight="1" x14ac:dyDescent="0.25">
      <c r="A113" s="118" t="s">
        <v>129</v>
      </c>
      <c r="B113" s="118"/>
      <c r="C113" s="118"/>
      <c r="D113" s="118"/>
      <c r="E113" s="118"/>
      <c r="F113" s="124"/>
      <c r="G113" s="128"/>
      <c r="H113" s="129"/>
      <c r="I113" s="128"/>
      <c r="J113" s="128"/>
      <c r="K113" s="128"/>
      <c r="L113" s="129"/>
      <c r="M113" s="129"/>
      <c r="N113" s="128"/>
    </row>
    <row r="114" spans="1:14" ht="15" customHeight="1" thickBot="1" x14ac:dyDescent="0.3">
      <c r="A114" s="120" t="s">
        <v>130</v>
      </c>
      <c r="B114" s="121" t="s">
        <v>89</v>
      </c>
      <c r="C114" s="121">
        <v>0</v>
      </c>
      <c r="D114" s="122">
        <v>70</v>
      </c>
      <c r="E114" s="123">
        <f t="shared" ref="E114:E157" si="3">C114*D114</f>
        <v>0</v>
      </c>
      <c r="F114" s="124"/>
      <c r="G114" s="128"/>
      <c r="H114" s="129"/>
      <c r="I114" s="128"/>
      <c r="J114" s="128"/>
      <c r="K114" s="128"/>
      <c r="L114" s="129"/>
      <c r="M114" s="129"/>
      <c r="N114" s="128"/>
    </row>
    <row r="115" spans="1:14" ht="15" customHeight="1" thickBot="1" x14ac:dyDescent="0.3">
      <c r="A115" s="134" t="s">
        <v>131</v>
      </c>
      <c r="B115" s="121" t="s">
        <v>91</v>
      </c>
      <c r="C115" s="121">
        <v>6</v>
      </c>
      <c r="D115" s="122">
        <v>30000</v>
      </c>
      <c r="E115" s="127">
        <f t="shared" si="3"/>
        <v>180000</v>
      </c>
      <c r="F115" s="124"/>
      <c r="G115" s="128"/>
      <c r="H115" s="129"/>
      <c r="I115" s="128"/>
      <c r="J115" s="128"/>
      <c r="K115" s="128"/>
      <c r="L115" s="129"/>
      <c r="M115" s="129"/>
      <c r="N115" s="128"/>
    </row>
    <row r="116" spans="1:14" ht="15" customHeight="1" thickBot="1" x14ac:dyDescent="0.3">
      <c r="A116" s="120" t="s">
        <v>132</v>
      </c>
      <c r="B116" s="121" t="s">
        <v>133</v>
      </c>
      <c r="C116" s="121">
        <v>4</v>
      </c>
      <c r="D116" s="122">
        <v>142.35</v>
      </c>
      <c r="E116" s="127">
        <f t="shared" si="3"/>
        <v>569.4</v>
      </c>
      <c r="F116" s="124"/>
      <c r="G116" s="128"/>
      <c r="H116" s="129"/>
      <c r="I116" s="128"/>
      <c r="J116" s="128"/>
      <c r="K116" s="128"/>
      <c r="L116" s="129"/>
      <c r="M116" s="129"/>
      <c r="N116" s="128"/>
    </row>
    <row r="117" spans="1:14" ht="15" customHeight="1" thickBot="1" x14ac:dyDescent="0.3">
      <c r="A117" s="120" t="s">
        <v>134</v>
      </c>
      <c r="B117" s="121" t="s">
        <v>133</v>
      </c>
      <c r="C117" s="121">
        <v>10</v>
      </c>
      <c r="D117" s="122">
        <v>540</v>
      </c>
      <c r="E117" s="127">
        <f t="shared" si="3"/>
        <v>5400</v>
      </c>
      <c r="F117" s="124"/>
      <c r="G117" s="128"/>
      <c r="H117" s="129"/>
      <c r="I117" s="128"/>
      <c r="J117" s="128"/>
      <c r="K117" s="128"/>
      <c r="L117" s="129"/>
      <c r="M117" s="129"/>
      <c r="N117" s="128"/>
    </row>
    <row r="118" spans="1:14" ht="15" customHeight="1" thickBot="1" x14ac:dyDescent="0.3">
      <c r="A118" s="120" t="s">
        <v>135</v>
      </c>
      <c r="B118" s="121" t="s">
        <v>133</v>
      </c>
      <c r="C118" s="121">
        <v>1</v>
      </c>
      <c r="D118" s="122">
        <v>80.5</v>
      </c>
      <c r="E118" s="127">
        <f t="shared" si="3"/>
        <v>80.5</v>
      </c>
      <c r="F118" s="124"/>
      <c r="G118" s="128"/>
      <c r="H118" s="129"/>
      <c r="I118" s="128"/>
      <c r="J118" s="128"/>
      <c r="K118" s="128"/>
      <c r="L118" s="129"/>
      <c r="M118" s="129"/>
      <c r="N118" s="128"/>
    </row>
    <row r="119" spans="1:14" ht="15" customHeight="1" thickBot="1" x14ac:dyDescent="0.3">
      <c r="A119" s="120" t="s">
        <v>136</v>
      </c>
      <c r="B119" s="121" t="s">
        <v>133</v>
      </c>
      <c r="C119" s="121">
        <v>2</v>
      </c>
      <c r="D119" s="122">
        <v>450</v>
      </c>
      <c r="E119" s="127">
        <f t="shared" si="3"/>
        <v>900</v>
      </c>
      <c r="F119" s="124"/>
      <c r="G119" s="128"/>
      <c r="H119" s="129"/>
      <c r="I119" s="128"/>
      <c r="J119" s="128"/>
      <c r="K119" s="128"/>
      <c r="L119" s="129"/>
      <c r="M119" s="129"/>
      <c r="N119" s="128"/>
    </row>
    <row r="120" spans="1:14" ht="15" customHeight="1" thickBot="1" x14ac:dyDescent="0.3">
      <c r="A120" s="120" t="s">
        <v>137</v>
      </c>
      <c r="B120" s="121" t="s">
        <v>89</v>
      </c>
      <c r="C120" s="121">
        <v>0.8</v>
      </c>
      <c r="D120" s="122">
        <v>360</v>
      </c>
      <c r="E120" s="127">
        <f t="shared" si="3"/>
        <v>288</v>
      </c>
      <c r="F120" s="124"/>
      <c r="G120" s="128"/>
      <c r="H120" s="129"/>
      <c r="I120" s="128"/>
      <c r="J120" s="128"/>
      <c r="K120" s="128"/>
      <c r="L120" s="129"/>
      <c r="M120" s="129"/>
      <c r="N120" s="128"/>
    </row>
    <row r="121" spans="1:14" ht="15" customHeight="1" thickBot="1" x14ac:dyDescent="0.3">
      <c r="A121" s="120" t="s">
        <v>138</v>
      </c>
      <c r="B121" s="121" t="s">
        <v>133</v>
      </c>
      <c r="C121" s="121">
        <v>1</v>
      </c>
      <c r="D121" s="122">
        <v>270</v>
      </c>
      <c r="E121" s="127">
        <f t="shared" si="3"/>
        <v>270</v>
      </c>
      <c r="F121" s="124"/>
      <c r="G121" s="128"/>
      <c r="H121" s="129"/>
      <c r="I121" s="128"/>
      <c r="J121" s="128"/>
      <c r="K121" s="128"/>
      <c r="L121" s="129"/>
      <c r="M121" s="129"/>
      <c r="N121" s="128"/>
    </row>
    <row r="122" spans="1:14" ht="15" customHeight="1" thickBot="1" x14ac:dyDescent="0.3">
      <c r="A122" s="120" t="s">
        <v>139</v>
      </c>
      <c r="B122" s="121" t="s">
        <v>89</v>
      </c>
      <c r="C122" s="121">
        <v>1.4</v>
      </c>
      <c r="D122" s="122">
        <v>132.13999999999999</v>
      </c>
      <c r="E122" s="127">
        <f t="shared" si="3"/>
        <v>184.99599999999998</v>
      </c>
      <c r="F122" s="124"/>
      <c r="G122" s="128"/>
      <c r="H122" s="129"/>
      <c r="I122" s="128"/>
      <c r="J122" s="128"/>
      <c r="K122" s="128"/>
      <c r="L122" s="129"/>
      <c r="M122" s="129"/>
      <c r="N122" s="128"/>
    </row>
    <row r="123" spans="1:14" ht="15" customHeight="1" thickBot="1" x14ac:dyDescent="0.3">
      <c r="A123" s="120" t="s">
        <v>140</v>
      </c>
      <c r="B123" s="121" t="s">
        <v>89</v>
      </c>
      <c r="C123" s="121">
        <v>1.84</v>
      </c>
      <c r="D123" s="122">
        <v>112.17</v>
      </c>
      <c r="E123" s="127">
        <f t="shared" si="3"/>
        <v>206.39280000000002</v>
      </c>
      <c r="F123" s="124"/>
      <c r="G123" s="128"/>
      <c r="H123" s="129"/>
      <c r="I123" s="128"/>
      <c r="J123" s="128"/>
      <c r="K123" s="128"/>
      <c r="L123" s="129"/>
      <c r="M123" s="129"/>
      <c r="N123" s="128"/>
    </row>
    <row r="124" spans="1:14" ht="15" customHeight="1" thickBot="1" x14ac:dyDescent="0.3">
      <c r="A124" s="120" t="s">
        <v>141</v>
      </c>
      <c r="B124" s="121" t="s">
        <v>89</v>
      </c>
      <c r="C124" s="121">
        <v>2.4</v>
      </c>
      <c r="D124" s="122">
        <v>172.48</v>
      </c>
      <c r="E124" s="127">
        <f t="shared" si="3"/>
        <v>413.95199999999994</v>
      </c>
      <c r="F124" s="124"/>
      <c r="G124" s="128"/>
      <c r="H124" s="129"/>
      <c r="I124" s="128"/>
      <c r="J124" s="128"/>
      <c r="K124" s="128"/>
      <c r="L124" s="129"/>
      <c r="M124" s="129"/>
      <c r="N124" s="128"/>
    </row>
    <row r="125" spans="1:14" ht="15" customHeight="1" thickBot="1" x14ac:dyDescent="0.3">
      <c r="A125" s="120" t="s">
        <v>142</v>
      </c>
      <c r="B125" s="121" t="s">
        <v>133</v>
      </c>
      <c r="C125" s="121">
        <v>3.2</v>
      </c>
      <c r="D125" s="122">
        <v>126.9</v>
      </c>
      <c r="E125" s="127">
        <f t="shared" si="3"/>
        <v>406.08000000000004</v>
      </c>
      <c r="F125" s="124"/>
      <c r="G125" s="128"/>
      <c r="H125" s="129"/>
      <c r="I125" s="128"/>
      <c r="J125" s="128"/>
      <c r="K125" s="128"/>
      <c r="L125" s="129"/>
      <c r="M125" s="129"/>
      <c r="N125" s="128"/>
    </row>
    <row r="126" spans="1:14" ht="15" customHeight="1" thickBot="1" x14ac:dyDescent="0.3">
      <c r="A126" s="120" t="s">
        <v>143</v>
      </c>
      <c r="B126" s="121" t="s">
        <v>133</v>
      </c>
      <c r="C126" s="121">
        <v>7</v>
      </c>
      <c r="D126" s="122">
        <v>301.27999999999997</v>
      </c>
      <c r="E126" s="127">
        <f t="shared" si="3"/>
        <v>2108.96</v>
      </c>
      <c r="F126" s="124"/>
      <c r="G126" s="128"/>
      <c r="H126" s="129"/>
      <c r="I126" s="128"/>
      <c r="J126" s="128"/>
      <c r="K126" s="128"/>
      <c r="L126" s="129"/>
      <c r="M126" s="129"/>
      <c r="N126" s="128"/>
    </row>
    <row r="127" spans="1:14" ht="15" customHeight="1" thickBot="1" x14ac:dyDescent="0.3">
      <c r="A127" s="120" t="s">
        <v>144</v>
      </c>
      <c r="B127" s="121" t="s">
        <v>96</v>
      </c>
      <c r="C127" s="121">
        <v>6</v>
      </c>
      <c r="D127" s="122">
        <v>1130</v>
      </c>
      <c r="E127" s="127">
        <f t="shared" si="3"/>
        <v>6780</v>
      </c>
      <c r="F127" s="124"/>
      <c r="G127" s="128"/>
      <c r="H127" s="129"/>
      <c r="I127" s="128"/>
      <c r="J127" s="128"/>
      <c r="K127" s="128"/>
      <c r="L127" s="129"/>
      <c r="M127" s="129"/>
      <c r="N127" s="128"/>
    </row>
    <row r="128" spans="1:14" ht="15" customHeight="1" thickBot="1" x14ac:dyDescent="0.3">
      <c r="A128" s="120" t="s">
        <v>145</v>
      </c>
      <c r="B128" s="121" t="s">
        <v>89</v>
      </c>
      <c r="C128" s="121">
        <v>150</v>
      </c>
      <c r="D128" s="122">
        <v>315</v>
      </c>
      <c r="E128" s="127">
        <f t="shared" si="3"/>
        <v>47250</v>
      </c>
      <c r="F128" s="124"/>
      <c r="G128" s="128"/>
      <c r="H128" s="129"/>
      <c r="I128" s="128"/>
      <c r="J128" s="128"/>
      <c r="K128" s="128"/>
      <c r="L128" s="129"/>
      <c r="M128" s="129"/>
      <c r="N128" s="128"/>
    </row>
    <row r="129" spans="1:14" ht="15" customHeight="1" thickBot="1" x14ac:dyDescent="0.3">
      <c r="A129" s="120" t="s">
        <v>146</v>
      </c>
      <c r="B129" s="121" t="s">
        <v>147</v>
      </c>
      <c r="C129" s="121">
        <v>5</v>
      </c>
      <c r="D129" s="122">
        <v>15000</v>
      </c>
      <c r="E129" s="127">
        <f t="shared" si="3"/>
        <v>75000</v>
      </c>
      <c r="F129" s="124"/>
      <c r="G129" s="128"/>
      <c r="H129" s="129"/>
      <c r="I129" s="128"/>
      <c r="J129" s="128"/>
      <c r="K129" s="128"/>
      <c r="L129" s="129"/>
      <c r="M129" s="129"/>
      <c r="N129" s="128"/>
    </row>
    <row r="130" spans="1:14" ht="15" customHeight="1" thickBot="1" x14ac:dyDescent="0.3">
      <c r="A130" s="120" t="s">
        <v>148</v>
      </c>
      <c r="B130" s="121" t="s">
        <v>89</v>
      </c>
      <c r="C130" s="121">
        <v>8</v>
      </c>
      <c r="D130" s="122">
        <v>1926.65</v>
      </c>
      <c r="E130" s="127">
        <f t="shared" si="3"/>
        <v>15413.2</v>
      </c>
      <c r="F130" s="124"/>
      <c r="G130" s="128"/>
      <c r="H130" s="129"/>
      <c r="I130" s="128"/>
      <c r="J130" s="128"/>
      <c r="K130" s="128"/>
      <c r="L130" s="129"/>
      <c r="M130" s="129"/>
      <c r="N130" s="128"/>
    </row>
    <row r="131" spans="1:14" ht="15" customHeight="1" thickBot="1" x14ac:dyDescent="0.3">
      <c r="A131" s="120" t="s">
        <v>149</v>
      </c>
      <c r="B131" s="121" t="s">
        <v>89</v>
      </c>
      <c r="C131" s="121">
        <v>0</v>
      </c>
      <c r="D131" s="122">
        <v>150</v>
      </c>
      <c r="E131" s="127">
        <f t="shared" si="3"/>
        <v>0</v>
      </c>
      <c r="F131" s="124"/>
      <c r="G131" s="128"/>
      <c r="H131" s="129"/>
      <c r="I131" s="128"/>
      <c r="J131" s="128"/>
      <c r="K131" s="128"/>
      <c r="L131" s="129"/>
      <c r="M131" s="129"/>
      <c r="N131" s="128"/>
    </row>
    <row r="132" spans="1:14" ht="15" customHeight="1" thickBot="1" x14ac:dyDescent="0.3">
      <c r="A132" s="135" t="s">
        <v>150</v>
      </c>
      <c r="B132" s="121" t="s">
        <v>89</v>
      </c>
      <c r="C132" s="121">
        <v>20</v>
      </c>
      <c r="D132" s="122">
        <v>90</v>
      </c>
      <c r="E132" s="127">
        <f t="shared" si="3"/>
        <v>1800</v>
      </c>
      <c r="F132" s="124"/>
      <c r="G132" s="128"/>
      <c r="H132" s="129"/>
      <c r="I132" s="128"/>
      <c r="J132" s="128"/>
      <c r="K132" s="128"/>
      <c r="L132" s="129"/>
      <c r="M132" s="129"/>
      <c r="N132" s="128"/>
    </row>
    <row r="133" spans="1:14" ht="15" customHeight="1" thickBot="1" x14ac:dyDescent="0.3">
      <c r="A133" s="120" t="s">
        <v>151</v>
      </c>
      <c r="B133" s="121" t="s">
        <v>68</v>
      </c>
      <c r="C133" s="121">
        <v>1</v>
      </c>
      <c r="D133" s="122">
        <v>6137.18</v>
      </c>
      <c r="E133" s="127">
        <f t="shared" si="3"/>
        <v>6137.18</v>
      </c>
      <c r="F133" s="124"/>
      <c r="G133" s="128"/>
      <c r="H133" s="129"/>
      <c r="I133" s="128"/>
      <c r="J133" s="128"/>
      <c r="K133" s="128"/>
      <c r="L133" s="129"/>
      <c r="M133" s="129"/>
      <c r="N133" s="128"/>
    </row>
    <row r="134" spans="1:14" ht="15" customHeight="1" thickBot="1" x14ac:dyDescent="0.3">
      <c r="A134" s="120" t="s">
        <v>152</v>
      </c>
      <c r="B134" s="121" t="s">
        <v>68</v>
      </c>
      <c r="C134" s="121">
        <v>1</v>
      </c>
      <c r="D134" s="122">
        <v>1869</v>
      </c>
      <c r="E134" s="127">
        <f t="shared" si="3"/>
        <v>1869</v>
      </c>
      <c r="F134" s="124"/>
      <c r="G134" s="128"/>
      <c r="H134" s="129"/>
      <c r="I134" s="128"/>
      <c r="J134" s="128"/>
      <c r="K134" s="128"/>
      <c r="L134" s="129"/>
      <c r="M134" s="129"/>
      <c r="N134" s="128"/>
    </row>
    <row r="135" spans="1:14" ht="15" customHeight="1" thickBot="1" x14ac:dyDescent="0.3">
      <c r="A135" s="120" t="s">
        <v>153</v>
      </c>
      <c r="B135" s="121" t="s">
        <v>68</v>
      </c>
      <c r="C135" s="121">
        <v>1</v>
      </c>
      <c r="D135" s="122">
        <v>2335.81</v>
      </c>
      <c r="E135" s="127">
        <f t="shared" si="3"/>
        <v>2335.81</v>
      </c>
      <c r="F135" s="124"/>
      <c r="G135" s="128"/>
      <c r="H135" s="129"/>
      <c r="I135" s="128"/>
      <c r="J135" s="128"/>
      <c r="K135" s="128"/>
      <c r="L135" s="129"/>
      <c r="M135" s="129"/>
      <c r="N135" s="128"/>
    </row>
    <row r="136" spans="1:14" ht="15" customHeight="1" thickBot="1" x14ac:dyDescent="0.3">
      <c r="A136" s="120" t="s">
        <v>154</v>
      </c>
      <c r="B136" s="121" t="s">
        <v>68</v>
      </c>
      <c r="C136" s="121">
        <v>1</v>
      </c>
      <c r="D136" s="122">
        <v>3224.94</v>
      </c>
      <c r="E136" s="127">
        <f t="shared" si="3"/>
        <v>3224.94</v>
      </c>
      <c r="F136" s="124"/>
      <c r="G136" s="128"/>
      <c r="H136" s="129"/>
      <c r="I136" s="128"/>
      <c r="J136" s="128"/>
      <c r="K136" s="128"/>
      <c r="L136" s="129"/>
      <c r="M136" s="129"/>
      <c r="N136" s="128"/>
    </row>
    <row r="137" spans="1:14" ht="15" customHeight="1" thickBot="1" x14ac:dyDescent="0.3">
      <c r="A137" s="135" t="s">
        <v>155</v>
      </c>
      <c r="B137" s="121" t="s">
        <v>89</v>
      </c>
      <c r="C137" s="121">
        <v>30</v>
      </c>
      <c r="D137" s="122">
        <v>375</v>
      </c>
      <c r="E137" s="127">
        <f t="shared" si="3"/>
        <v>11250</v>
      </c>
      <c r="F137" s="124"/>
      <c r="G137" s="128"/>
      <c r="H137" s="129"/>
      <c r="I137" s="128"/>
      <c r="J137" s="128"/>
      <c r="K137" s="128"/>
      <c r="L137" s="129"/>
      <c r="M137" s="129"/>
      <c r="N137" s="128"/>
    </row>
    <row r="138" spans="1:14" ht="15" customHeight="1" thickBot="1" x14ac:dyDescent="0.3">
      <c r="A138" s="134" t="s">
        <v>156</v>
      </c>
      <c r="B138" s="121" t="s">
        <v>133</v>
      </c>
      <c r="C138" s="121">
        <v>5</v>
      </c>
      <c r="D138" s="122">
        <v>190</v>
      </c>
      <c r="E138" s="127">
        <f t="shared" si="3"/>
        <v>950</v>
      </c>
      <c r="F138" s="124"/>
      <c r="G138" s="128"/>
      <c r="H138" s="129"/>
      <c r="I138" s="128"/>
      <c r="J138" s="128"/>
      <c r="K138" s="128"/>
      <c r="L138" s="129"/>
      <c r="M138" s="129"/>
      <c r="N138" s="128"/>
    </row>
    <row r="139" spans="1:14" ht="15" customHeight="1" thickBot="1" x14ac:dyDescent="0.3">
      <c r="A139" s="120" t="s">
        <v>157</v>
      </c>
      <c r="B139" s="121" t="s">
        <v>96</v>
      </c>
      <c r="C139" s="121">
        <v>20</v>
      </c>
      <c r="D139" s="122">
        <v>370</v>
      </c>
      <c r="E139" s="127">
        <f t="shared" si="3"/>
        <v>7400</v>
      </c>
      <c r="F139" s="124"/>
      <c r="G139" s="128"/>
      <c r="H139" s="129"/>
      <c r="I139" s="128"/>
      <c r="J139" s="128"/>
      <c r="K139" s="128"/>
      <c r="L139" s="129"/>
      <c r="M139" s="129"/>
      <c r="N139" s="128"/>
    </row>
    <row r="140" spans="1:14" ht="15" customHeight="1" thickBot="1" x14ac:dyDescent="0.3">
      <c r="A140" s="120" t="s">
        <v>158</v>
      </c>
      <c r="B140" s="121" t="s">
        <v>96</v>
      </c>
      <c r="C140" s="121">
        <v>20</v>
      </c>
      <c r="D140" s="122">
        <v>360</v>
      </c>
      <c r="E140" s="127">
        <f t="shared" si="3"/>
        <v>7200</v>
      </c>
      <c r="F140" s="124"/>
      <c r="G140" s="128"/>
      <c r="H140" s="129"/>
      <c r="I140" s="128"/>
      <c r="J140" s="128"/>
      <c r="K140" s="128"/>
      <c r="L140" s="129"/>
      <c r="M140" s="129"/>
      <c r="N140" s="128"/>
    </row>
    <row r="141" spans="1:14" ht="15" customHeight="1" thickBot="1" x14ac:dyDescent="0.3">
      <c r="A141" s="120" t="s">
        <v>159</v>
      </c>
      <c r="B141" s="121" t="s">
        <v>68</v>
      </c>
      <c r="C141" s="121">
        <v>1</v>
      </c>
      <c r="D141" s="122">
        <v>3332.03</v>
      </c>
      <c r="E141" s="127">
        <f t="shared" si="3"/>
        <v>3332.03</v>
      </c>
      <c r="F141" s="124"/>
      <c r="G141" s="128"/>
      <c r="H141" s="129"/>
      <c r="I141" s="128"/>
      <c r="J141" s="128"/>
      <c r="K141" s="128"/>
      <c r="L141" s="129"/>
      <c r="M141" s="129"/>
      <c r="N141" s="128"/>
    </row>
    <row r="142" spans="1:14" ht="15" customHeight="1" thickBot="1" x14ac:dyDescent="0.3">
      <c r="A142" s="136" t="s">
        <v>160</v>
      </c>
      <c r="B142" s="121" t="s">
        <v>68</v>
      </c>
      <c r="C142" s="121">
        <v>1</v>
      </c>
      <c r="D142" s="122">
        <v>1792.13</v>
      </c>
      <c r="E142" s="127">
        <f t="shared" si="3"/>
        <v>1792.13</v>
      </c>
      <c r="F142" s="124"/>
      <c r="G142" s="128"/>
      <c r="H142" s="129"/>
      <c r="I142" s="128"/>
      <c r="J142" s="128"/>
      <c r="K142" s="128"/>
      <c r="L142" s="129"/>
      <c r="M142" s="129"/>
      <c r="N142" s="128"/>
    </row>
    <row r="143" spans="1:14" ht="15" customHeight="1" thickBot="1" x14ac:dyDescent="0.3">
      <c r="A143" s="136" t="s">
        <v>161</v>
      </c>
      <c r="B143" s="121" t="s">
        <v>68</v>
      </c>
      <c r="C143" s="121">
        <v>2</v>
      </c>
      <c r="D143" s="122">
        <v>1130.5899999999999</v>
      </c>
      <c r="E143" s="127">
        <f t="shared" si="3"/>
        <v>2261.1799999999998</v>
      </c>
      <c r="F143" s="124"/>
      <c r="G143" s="128"/>
      <c r="H143" s="129"/>
      <c r="I143" s="128"/>
      <c r="J143" s="128"/>
      <c r="K143" s="128"/>
      <c r="L143" s="129"/>
      <c r="M143" s="129"/>
      <c r="N143" s="128"/>
    </row>
    <row r="144" spans="1:14" ht="15" customHeight="1" thickBot="1" x14ac:dyDescent="0.3">
      <c r="A144" s="136" t="s">
        <v>162</v>
      </c>
      <c r="B144" s="121" t="s">
        <v>68</v>
      </c>
      <c r="C144" s="121">
        <v>2</v>
      </c>
      <c r="D144" s="122">
        <v>4625</v>
      </c>
      <c r="E144" s="127">
        <f t="shared" si="3"/>
        <v>9250</v>
      </c>
      <c r="F144" s="124"/>
      <c r="G144" s="128"/>
      <c r="H144" s="129"/>
      <c r="I144" s="128"/>
      <c r="J144" s="128"/>
      <c r="K144" s="128"/>
      <c r="L144" s="129"/>
      <c r="M144" s="129"/>
      <c r="N144" s="128"/>
    </row>
    <row r="145" spans="1:14" ht="15" customHeight="1" thickBot="1" x14ac:dyDescent="0.3">
      <c r="A145" s="136" t="s">
        <v>163</v>
      </c>
      <c r="B145" s="121" t="s">
        <v>68</v>
      </c>
      <c r="C145" s="121">
        <v>1</v>
      </c>
      <c r="D145" s="122">
        <v>6250</v>
      </c>
      <c r="E145" s="127">
        <f t="shared" si="3"/>
        <v>6250</v>
      </c>
      <c r="F145" s="124"/>
      <c r="G145" s="128"/>
      <c r="H145" s="129"/>
      <c r="I145" s="128"/>
      <c r="J145" s="128"/>
      <c r="K145" s="128"/>
      <c r="L145" s="129"/>
      <c r="M145" s="129"/>
      <c r="N145" s="128"/>
    </row>
    <row r="146" spans="1:14" ht="15" customHeight="1" thickBot="1" x14ac:dyDescent="0.3">
      <c r="A146" s="136" t="s">
        <v>164</v>
      </c>
      <c r="B146" s="121" t="s">
        <v>68</v>
      </c>
      <c r="C146" s="121">
        <v>1</v>
      </c>
      <c r="D146" s="122">
        <v>2875</v>
      </c>
      <c r="E146" s="127">
        <f t="shared" si="3"/>
        <v>2875</v>
      </c>
      <c r="F146" s="124"/>
      <c r="G146" s="128"/>
      <c r="H146" s="129"/>
      <c r="I146" s="128"/>
      <c r="J146" s="128"/>
      <c r="K146" s="128"/>
      <c r="L146" s="129"/>
      <c r="M146" s="129"/>
      <c r="N146" s="128"/>
    </row>
    <row r="147" spans="1:14" ht="15" customHeight="1" thickBot="1" x14ac:dyDescent="0.3">
      <c r="A147" s="132" t="s">
        <v>165</v>
      </c>
      <c r="B147" s="121" t="s">
        <v>89</v>
      </c>
      <c r="C147" s="121">
        <v>0</v>
      </c>
      <c r="D147" s="122">
        <v>210</v>
      </c>
      <c r="E147" s="127">
        <f t="shared" si="3"/>
        <v>0</v>
      </c>
      <c r="F147" s="124"/>
      <c r="G147" s="128"/>
      <c r="H147" s="129"/>
      <c r="I147" s="128"/>
      <c r="J147" s="128"/>
      <c r="K147" s="128"/>
      <c r="L147" s="129"/>
      <c r="M147" s="129"/>
      <c r="N147" s="128"/>
    </row>
    <row r="148" spans="1:14" ht="15" customHeight="1" thickBot="1" x14ac:dyDescent="0.3">
      <c r="A148" s="135" t="s">
        <v>166</v>
      </c>
      <c r="B148" s="121" t="s">
        <v>89</v>
      </c>
      <c r="C148" s="121">
        <v>2</v>
      </c>
      <c r="D148" s="122">
        <v>156.94</v>
      </c>
      <c r="E148" s="127">
        <f t="shared" si="3"/>
        <v>313.88</v>
      </c>
      <c r="F148" s="124"/>
      <c r="G148" s="128"/>
      <c r="H148" s="129"/>
      <c r="I148" s="128"/>
      <c r="J148" s="128"/>
      <c r="K148" s="128"/>
      <c r="L148" s="129"/>
      <c r="M148" s="129"/>
      <c r="N148" s="128"/>
    </row>
    <row r="149" spans="1:14" ht="15" customHeight="1" thickBot="1" x14ac:dyDescent="0.3">
      <c r="A149" s="120" t="s">
        <v>167</v>
      </c>
      <c r="B149" s="121" t="s">
        <v>68</v>
      </c>
      <c r="C149" s="121">
        <v>1</v>
      </c>
      <c r="D149" s="122">
        <v>2500</v>
      </c>
      <c r="E149" s="127">
        <f t="shared" si="3"/>
        <v>2500</v>
      </c>
      <c r="F149" s="124"/>
      <c r="G149" s="128"/>
      <c r="H149" s="129"/>
      <c r="I149" s="128"/>
      <c r="J149" s="128"/>
      <c r="K149" s="128"/>
      <c r="L149" s="129"/>
      <c r="M149" s="129"/>
      <c r="N149" s="128"/>
    </row>
    <row r="150" spans="1:14" ht="26.25" thickBot="1" x14ac:dyDescent="0.3">
      <c r="A150" s="120" t="s">
        <v>168</v>
      </c>
      <c r="B150" s="121" t="s">
        <v>68</v>
      </c>
      <c r="C150" s="121">
        <v>1</v>
      </c>
      <c r="D150" s="122">
        <v>8700</v>
      </c>
      <c r="E150" s="127">
        <f t="shared" si="3"/>
        <v>8700</v>
      </c>
      <c r="F150" s="124"/>
      <c r="G150" s="128"/>
      <c r="H150" s="129"/>
      <c r="I150" s="128"/>
      <c r="J150" s="128"/>
      <c r="K150" s="128"/>
      <c r="L150" s="129"/>
      <c r="M150" s="129"/>
      <c r="N150" s="128"/>
    </row>
    <row r="151" spans="1:14" ht="22.5" customHeight="1" thickBot="1" x14ac:dyDescent="0.3">
      <c r="A151" s="120" t="s">
        <v>169</v>
      </c>
      <c r="B151" s="121" t="s">
        <v>68</v>
      </c>
      <c r="C151" s="121">
        <v>1</v>
      </c>
      <c r="D151" s="122">
        <v>8700</v>
      </c>
      <c r="E151" s="127">
        <f t="shared" si="3"/>
        <v>8700</v>
      </c>
      <c r="F151" s="124"/>
      <c r="G151" s="128"/>
      <c r="H151" s="129"/>
      <c r="I151" s="128"/>
      <c r="J151" s="128"/>
      <c r="K151" s="128"/>
      <c r="L151" s="129"/>
      <c r="M151" s="129"/>
      <c r="N151" s="128"/>
    </row>
    <row r="152" spans="1:14" ht="26.25" thickBot="1" x14ac:dyDescent="0.3">
      <c r="A152" s="120" t="s">
        <v>170</v>
      </c>
      <c r="B152" s="121" t="s">
        <v>68</v>
      </c>
      <c r="C152" s="121">
        <v>1</v>
      </c>
      <c r="D152" s="122">
        <v>8700</v>
      </c>
      <c r="E152" s="127">
        <f t="shared" si="3"/>
        <v>8700</v>
      </c>
      <c r="F152" s="124"/>
      <c r="G152" s="128"/>
      <c r="H152" s="129"/>
      <c r="I152" s="128"/>
      <c r="J152" s="128"/>
      <c r="K152" s="128"/>
      <c r="L152" s="129"/>
      <c r="M152" s="129"/>
      <c r="N152" s="128"/>
    </row>
    <row r="153" spans="1:14" ht="15" customHeight="1" thickBot="1" x14ac:dyDescent="0.3">
      <c r="A153" s="120" t="s">
        <v>171</v>
      </c>
      <c r="B153" s="121" t="s">
        <v>68</v>
      </c>
      <c r="C153" s="121">
        <v>1</v>
      </c>
      <c r="D153" s="122">
        <v>8700</v>
      </c>
      <c r="E153" s="127">
        <f t="shared" si="3"/>
        <v>8700</v>
      </c>
      <c r="F153" s="124"/>
      <c r="G153" s="128"/>
      <c r="H153" s="129"/>
      <c r="I153" s="128"/>
      <c r="J153" s="128"/>
      <c r="K153" s="128"/>
      <c r="L153" s="129"/>
      <c r="M153" s="129"/>
      <c r="N153" s="128"/>
    </row>
    <row r="154" spans="1:14" ht="15" customHeight="1" thickBot="1" x14ac:dyDescent="0.3">
      <c r="A154" s="120" t="s">
        <v>172</v>
      </c>
      <c r="B154" s="121" t="s">
        <v>68</v>
      </c>
      <c r="C154" s="121">
        <v>2</v>
      </c>
      <c r="D154" s="122">
        <v>12450</v>
      </c>
      <c r="E154" s="127">
        <f t="shared" si="3"/>
        <v>24900</v>
      </c>
      <c r="F154" s="124"/>
      <c r="G154" s="128"/>
      <c r="H154" s="129"/>
      <c r="I154" s="128"/>
      <c r="J154" s="128"/>
      <c r="K154" s="128"/>
      <c r="L154" s="129"/>
      <c r="M154" s="129"/>
      <c r="N154" s="128"/>
    </row>
    <row r="155" spans="1:14" ht="15" customHeight="1" thickBot="1" x14ac:dyDescent="0.3">
      <c r="A155" s="120" t="s">
        <v>173</v>
      </c>
      <c r="B155" s="121" t="s">
        <v>89</v>
      </c>
      <c r="C155" s="121">
        <v>10</v>
      </c>
      <c r="D155" s="122">
        <v>414</v>
      </c>
      <c r="E155" s="127">
        <f t="shared" si="3"/>
        <v>4140</v>
      </c>
      <c r="F155" s="124"/>
      <c r="G155" s="128"/>
      <c r="H155" s="129"/>
      <c r="I155" s="128"/>
      <c r="J155" s="130"/>
      <c r="K155" s="130"/>
      <c r="L155" s="130"/>
      <c r="M155" s="130"/>
      <c r="N155" s="128"/>
    </row>
    <row r="156" spans="1:14" ht="15" customHeight="1" thickBot="1" x14ac:dyDescent="0.3">
      <c r="A156" s="120" t="s">
        <v>174</v>
      </c>
      <c r="B156" s="121" t="s">
        <v>68</v>
      </c>
      <c r="C156" s="121">
        <v>2</v>
      </c>
      <c r="D156" s="122">
        <v>4100</v>
      </c>
      <c r="E156" s="127">
        <f t="shared" si="3"/>
        <v>8200</v>
      </c>
      <c r="F156" s="124"/>
      <c r="G156" s="128"/>
      <c r="H156" s="129"/>
      <c r="I156" s="128"/>
      <c r="J156" s="128"/>
      <c r="K156" s="128"/>
      <c r="L156" s="128"/>
      <c r="M156" s="128"/>
      <c r="N156" s="128"/>
    </row>
    <row r="157" spans="1:14" ht="15" customHeight="1" thickBot="1" x14ac:dyDescent="0.3">
      <c r="A157" s="120" t="s">
        <v>175</v>
      </c>
      <c r="B157" s="121" t="s">
        <v>89</v>
      </c>
      <c r="C157" s="121">
        <v>6</v>
      </c>
      <c r="D157" s="122">
        <v>52.06</v>
      </c>
      <c r="E157" s="127">
        <v>312.37</v>
      </c>
      <c r="F157" s="124"/>
      <c r="G157" s="128"/>
      <c r="H157" s="129"/>
      <c r="I157" s="128"/>
      <c r="J157" s="128"/>
      <c r="K157" s="128"/>
      <c r="L157" s="128"/>
      <c r="M157" s="128"/>
      <c r="N157" s="128"/>
    </row>
    <row r="158" spans="1:14" ht="15" customHeight="1" thickBot="1" x14ac:dyDescent="0.3">
      <c r="A158" s="137"/>
      <c r="B158" s="121"/>
      <c r="C158" s="121"/>
      <c r="D158" s="122"/>
      <c r="E158" s="138"/>
      <c r="F158" s="28"/>
      <c r="G158" s="128"/>
      <c r="H158" s="129"/>
      <c r="I158" s="128"/>
      <c r="J158" s="128"/>
      <c r="K158" s="128"/>
      <c r="L158" s="128"/>
      <c r="M158" s="128"/>
      <c r="N158" s="128"/>
    </row>
    <row r="159" spans="1:14" ht="15.75" thickBot="1" x14ac:dyDescent="0.3">
      <c r="A159" s="22" t="s">
        <v>11</v>
      </c>
      <c r="B159" s="23"/>
      <c r="C159" s="23"/>
      <c r="D159" s="24"/>
      <c r="E159" s="39">
        <f>SUM(E77:E158)</f>
        <v>985226.00080000015</v>
      </c>
      <c r="F159" s="139"/>
      <c r="G159" s="140"/>
      <c r="H159" s="140"/>
      <c r="I159" s="140"/>
      <c r="J159" s="140"/>
      <c r="K159" s="140"/>
      <c r="L159" s="140"/>
      <c r="M159" s="140"/>
      <c r="N159" s="140"/>
    </row>
    <row r="160" spans="1:14" ht="16.5" thickBot="1" x14ac:dyDescent="0.3">
      <c r="A160" s="141" t="s">
        <v>176</v>
      </c>
      <c r="B160" s="142"/>
      <c r="C160" s="142"/>
      <c r="D160" s="143"/>
      <c r="E160" s="144">
        <f>E6+E9+E12+E33+E73+E159+E64</f>
        <v>48456343.800799996</v>
      </c>
      <c r="F160" s="145"/>
      <c r="G160" s="128"/>
      <c r="H160" s="146"/>
      <c r="I160" s="147"/>
      <c r="J160" s="130"/>
      <c r="K160" s="130"/>
      <c r="L160" s="130"/>
      <c r="M160" s="130"/>
      <c r="N160" s="128"/>
    </row>
    <row r="161" spans="1:14" ht="19.5" customHeight="1" x14ac:dyDescent="0.25">
      <c r="A161" s="148"/>
      <c r="B161" s="148"/>
      <c r="C161" s="148"/>
      <c r="D161" s="148"/>
      <c r="E161" s="149"/>
      <c r="F161" s="150"/>
      <c r="G161" s="128"/>
      <c r="H161" s="146"/>
      <c r="I161" s="147"/>
      <c r="J161" s="130"/>
      <c r="K161" s="130"/>
      <c r="L161" s="130"/>
      <c r="M161" s="130"/>
      <c r="N161" s="128"/>
    </row>
    <row r="162" spans="1:14" ht="15" customHeight="1" x14ac:dyDescent="0.25">
      <c r="A162" s="1" t="s">
        <v>0</v>
      </c>
      <c r="B162" s="1"/>
      <c r="C162" s="1"/>
      <c r="D162" s="1"/>
      <c r="E162" s="1"/>
      <c r="F162" s="1"/>
      <c r="G162" s="128"/>
      <c r="H162" s="146"/>
      <c r="I162" s="147"/>
      <c r="J162" s="130"/>
      <c r="K162" s="130"/>
      <c r="L162" s="130"/>
      <c r="M162" s="130"/>
      <c r="N162" s="128"/>
    </row>
    <row r="163" spans="1:14" ht="20.25" customHeight="1" thickBot="1" x14ac:dyDescent="0.4">
      <c r="A163" s="151" t="s">
        <v>177</v>
      </c>
      <c r="B163" s="151"/>
      <c r="C163" s="151"/>
      <c r="D163" s="151"/>
      <c r="E163" s="151"/>
      <c r="F163" s="151"/>
      <c r="G163" s="125"/>
      <c r="H163" s="125"/>
      <c r="I163" s="125"/>
      <c r="J163" s="125"/>
      <c r="K163" s="125"/>
      <c r="L163" s="125"/>
      <c r="M163" s="125"/>
      <c r="N163" s="125"/>
    </row>
    <row r="164" spans="1:14" ht="45.75" thickBot="1" x14ac:dyDescent="0.3">
      <c r="A164" s="3" t="s">
        <v>2</v>
      </c>
      <c r="B164" s="4" t="s">
        <v>3</v>
      </c>
      <c r="C164" s="4" t="s">
        <v>4</v>
      </c>
      <c r="D164" s="4" t="s">
        <v>5</v>
      </c>
      <c r="E164" s="4" t="s">
        <v>6</v>
      </c>
      <c r="F164" s="152" t="s">
        <v>7</v>
      </c>
      <c r="G164" s="128"/>
      <c r="H164" s="129"/>
      <c r="I164" s="128"/>
      <c r="J164" s="130"/>
      <c r="K164" s="130"/>
      <c r="L164" s="128"/>
      <c r="M164" s="130"/>
      <c r="N164" s="130"/>
    </row>
    <row r="165" spans="1:14" x14ac:dyDescent="0.25">
      <c r="A165" s="153" t="s">
        <v>8</v>
      </c>
      <c r="B165" s="154"/>
      <c r="C165" s="154"/>
      <c r="D165" s="154"/>
      <c r="E165" s="154"/>
      <c r="F165" s="154"/>
      <c r="G165" s="155"/>
      <c r="H165" s="156"/>
      <c r="I165" s="157"/>
      <c r="J165" s="158"/>
      <c r="K165" s="158"/>
      <c r="L165" s="157"/>
      <c r="M165" s="158"/>
      <c r="N165" s="158"/>
    </row>
    <row r="166" spans="1:14" x14ac:dyDescent="0.25">
      <c r="A166" s="30" t="s">
        <v>9</v>
      </c>
      <c r="B166" s="31"/>
      <c r="C166" s="31"/>
      <c r="D166" s="32"/>
      <c r="E166" s="11">
        <v>2035387.85</v>
      </c>
      <c r="F166" s="159" t="s">
        <v>178</v>
      </c>
      <c r="G166" s="128"/>
      <c r="H166" s="129"/>
      <c r="I166" s="147"/>
      <c r="J166" s="160"/>
      <c r="K166" s="160"/>
      <c r="L166" s="147"/>
      <c r="M166" s="160"/>
      <c r="N166" s="160"/>
    </row>
    <row r="167" spans="1:14" ht="15.75" thickBot="1" x14ac:dyDescent="0.3">
      <c r="A167" s="22" t="s">
        <v>11</v>
      </c>
      <c r="B167" s="23"/>
      <c r="C167" s="23"/>
      <c r="D167" s="24"/>
      <c r="E167" s="16">
        <f>E166</f>
        <v>2035387.85</v>
      </c>
      <c r="F167" s="161"/>
      <c r="G167" s="128"/>
      <c r="H167" s="129"/>
      <c r="I167" s="128"/>
      <c r="J167" s="130"/>
      <c r="K167" s="130"/>
      <c r="L167" s="128"/>
      <c r="M167" s="130"/>
      <c r="N167" s="130"/>
    </row>
    <row r="168" spans="1:14" x14ac:dyDescent="0.25">
      <c r="A168" s="162" t="s">
        <v>12</v>
      </c>
      <c r="B168" s="163"/>
      <c r="C168" s="163"/>
      <c r="D168" s="163"/>
      <c r="E168" s="163"/>
      <c r="F168" s="163"/>
      <c r="G168" s="128"/>
      <c r="H168" s="129"/>
      <c r="I168" s="128"/>
      <c r="J168" s="130"/>
      <c r="K168" s="130"/>
      <c r="L168" s="128"/>
      <c r="M168" s="130"/>
      <c r="N168" s="130"/>
    </row>
    <row r="169" spans="1:14" x14ac:dyDescent="0.25">
      <c r="A169" s="104" t="s">
        <v>179</v>
      </c>
      <c r="B169" s="45" t="s">
        <v>180</v>
      </c>
      <c r="C169" s="45">
        <v>40</v>
      </c>
      <c r="D169" s="45">
        <v>700</v>
      </c>
      <c r="E169" s="127">
        <f>C169*D169</f>
        <v>28000</v>
      </c>
      <c r="F169" s="164" t="s">
        <v>181</v>
      </c>
      <c r="G169" s="128"/>
      <c r="H169" s="129"/>
      <c r="I169" s="128"/>
      <c r="J169" s="130"/>
      <c r="K169" s="130"/>
      <c r="L169" s="128"/>
      <c r="M169" s="130"/>
      <c r="N169" s="130"/>
    </row>
    <row r="170" spans="1:14" ht="15.75" thickBot="1" x14ac:dyDescent="0.3">
      <c r="A170" s="96"/>
      <c r="B170" s="97"/>
      <c r="C170" s="97"/>
      <c r="D170" s="98"/>
      <c r="E170" s="165">
        <f>E169</f>
        <v>28000</v>
      </c>
      <c r="F170" s="166"/>
      <c r="G170" s="128"/>
      <c r="H170" s="129"/>
      <c r="I170" s="128"/>
      <c r="J170" s="130"/>
      <c r="K170" s="130"/>
      <c r="L170" s="128"/>
      <c r="M170" s="130"/>
      <c r="N170" s="130"/>
    </row>
    <row r="171" spans="1:14" ht="15" customHeight="1" x14ac:dyDescent="0.25">
      <c r="A171" s="153" t="s">
        <v>18</v>
      </c>
      <c r="B171" s="154"/>
      <c r="C171" s="154"/>
      <c r="D171" s="154"/>
      <c r="E171" s="154"/>
      <c r="F171" s="154"/>
      <c r="G171" s="128"/>
      <c r="H171" s="129"/>
      <c r="I171" s="128"/>
      <c r="J171" s="130"/>
      <c r="K171" s="130"/>
      <c r="L171" s="128"/>
      <c r="M171" s="130"/>
      <c r="N171" s="130"/>
    </row>
    <row r="172" spans="1:14" ht="104.25" customHeight="1" x14ac:dyDescent="0.25">
      <c r="A172" s="30" t="s">
        <v>19</v>
      </c>
      <c r="B172" s="31"/>
      <c r="C172" s="31"/>
      <c r="D172" s="32"/>
      <c r="E172" s="41">
        <v>614687.13</v>
      </c>
      <c r="F172" s="167" t="s">
        <v>20</v>
      </c>
      <c r="G172" s="128"/>
      <c r="H172" s="129"/>
      <c r="I172" s="128"/>
      <c r="J172" s="130"/>
      <c r="K172" s="130"/>
      <c r="L172" s="128"/>
      <c r="M172" s="130"/>
      <c r="N172" s="130"/>
    </row>
    <row r="173" spans="1:14" ht="15.75" thickBot="1" x14ac:dyDescent="0.3">
      <c r="A173" s="22" t="s">
        <v>11</v>
      </c>
      <c r="B173" s="23"/>
      <c r="C173" s="23"/>
      <c r="D173" s="24"/>
      <c r="E173" s="39">
        <f>E172</f>
        <v>614687.13</v>
      </c>
      <c r="F173" s="168"/>
      <c r="G173" s="128"/>
      <c r="H173" s="129"/>
      <c r="I173" s="128"/>
      <c r="J173" s="130"/>
      <c r="K173" s="130"/>
      <c r="L173" s="128"/>
      <c r="M173" s="130"/>
      <c r="N173" s="130"/>
    </row>
    <row r="174" spans="1:14" x14ac:dyDescent="0.25">
      <c r="A174" s="153" t="s">
        <v>21</v>
      </c>
      <c r="B174" s="154"/>
      <c r="C174" s="154"/>
      <c r="D174" s="154"/>
      <c r="E174" s="154"/>
      <c r="F174" s="154"/>
      <c r="G174" s="128"/>
      <c r="H174" s="129"/>
      <c r="I174" s="128"/>
      <c r="J174" s="130"/>
      <c r="K174" s="130"/>
      <c r="L174" s="128"/>
      <c r="M174" s="130"/>
      <c r="N174" s="130"/>
    </row>
    <row r="175" spans="1:14" ht="20.25" customHeight="1" x14ac:dyDescent="0.25">
      <c r="A175" s="30" t="s">
        <v>22</v>
      </c>
      <c r="B175" s="31"/>
      <c r="C175" s="31"/>
      <c r="D175" s="32"/>
      <c r="E175" s="169">
        <f>SUM(E176:E179)</f>
        <v>113401.38</v>
      </c>
      <c r="F175" s="170" t="s">
        <v>63</v>
      </c>
      <c r="G175" s="128"/>
      <c r="H175" s="129"/>
      <c r="I175" s="128"/>
      <c r="J175" s="130"/>
      <c r="K175" s="130"/>
      <c r="L175" s="128"/>
      <c r="M175" s="130"/>
      <c r="N175" s="130"/>
    </row>
    <row r="176" spans="1:14" ht="15.75" customHeight="1" x14ac:dyDescent="0.25">
      <c r="A176" s="35" t="s">
        <v>23</v>
      </c>
      <c r="B176" s="36"/>
      <c r="C176" s="36"/>
      <c r="D176" s="37"/>
      <c r="E176" s="11">
        <v>86799</v>
      </c>
      <c r="F176" s="171"/>
      <c r="G176" s="128"/>
      <c r="H176" s="129"/>
      <c r="I176" s="128"/>
      <c r="J176" s="130"/>
      <c r="K176" s="130"/>
      <c r="L176" s="128"/>
      <c r="M176" s="130"/>
      <c r="N176" s="130"/>
    </row>
    <row r="177" spans="1:14" ht="18.75" customHeight="1" x14ac:dyDescent="0.25">
      <c r="A177" s="35" t="s">
        <v>25</v>
      </c>
      <c r="B177" s="36"/>
      <c r="C177" s="36"/>
      <c r="D177" s="37"/>
      <c r="E177" s="11">
        <v>13415</v>
      </c>
      <c r="F177" s="171"/>
      <c r="G177" s="128"/>
      <c r="H177" s="129"/>
      <c r="I177" s="128"/>
      <c r="J177" s="130"/>
      <c r="K177" s="130"/>
      <c r="L177" s="128"/>
      <c r="M177" s="130"/>
      <c r="N177" s="130"/>
    </row>
    <row r="178" spans="1:14" ht="22.5" customHeight="1" x14ac:dyDescent="0.25">
      <c r="A178" s="35" t="s">
        <v>27</v>
      </c>
      <c r="B178" s="36"/>
      <c r="C178" s="36"/>
      <c r="D178" s="37"/>
      <c r="E178" s="11">
        <v>6000</v>
      </c>
      <c r="F178" s="171"/>
      <c r="G178" s="128"/>
      <c r="H178" s="129"/>
      <c r="I178" s="128"/>
      <c r="J178" s="130"/>
      <c r="K178" s="130"/>
      <c r="L178" s="128"/>
      <c r="M178" s="130"/>
      <c r="N178" s="130"/>
    </row>
    <row r="179" spans="1:14" ht="27" customHeight="1" x14ac:dyDescent="0.25">
      <c r="A179" s="35" t="s">
        <v>29</v>
      </c>
      <c r="B179" s="36"/>
      <c r="C179" s="36"/>
      <c r="D179" s="37"/>
      <c r="E179" s="11">
        <v>7187.38</v>
      </c>
      <c r="F179" s="171"/>
      <c r="G179" s="128"/>
      <c r="H179" s="129"/>
      <c r="I179" s="128"/>
      <c r="J179" s="130"/>
      <c r="K179" s="130"/>
      <c r="L179" s="128"/>
      <c r="M179" s="130"/>
      <c r="N179" s="130"/>
    </row>
    <row r="180" spans="1:14" ht="15" customHeight="1" x14ac:dyDescent="0.25">
      <c r="A180" s="60" t="s">
        <v>182</v>
      </c>
      <c r="B180" s="61"/>
      <c r="C180" s="61"/>
      <c r="D180" s="62"/>
      <c r="E180" s="169">
        <v>36000</v>
      </c>
      <c r="F180" s="171"/>
      <c r="G180" s="128"/>
      <c r="H180" s="129"/>
      <c r="I180" s="128"/>
      <c r="J180" s="130"/>
      <c r="K180" s="130"/>
      <c r="L180" s="128"/>
      <c r="M180" s="130"/>
      <c r="N180" s="130"/>
    </row>
    <row r="181" spans="1:14" ht="15" customHeight="1" x14ac:dyDescent="0.25">
      <c r="A181" s="60" t="s">
        <v>183</v>
      </c>
      <c r="B181" s="61"/>
      <c r="C181" s="61"/>
      <c r="D181" s="62"/>
      <c r="E181" s="169">
        <v>12744</v>
      </c>
      <c r="F181" s="171"/>
      <c r="G181" s="128"/>
      <c r="H181" s="129"/>
      <c r="I181" s="128"/>
      <c r="J181" s="130"/>
      <c r="K181" s="130"/>
      <c r="L181" s="128"/>
      <c r="M181" s="130"/>
      <c r="N181" s="130"/>
    </row>
    <row r="182" spans="1:14" x14ac:dyDescent="0.25">
      <c r="A182" s="172"/>
      <c r="B182" s="63"/>
      <c r="C182" s="63"/>
      <c r="D182" s="63"/>
      <c r="E182" s="169"/>
      <c r="F182" s="173"/>
      <c r="G182" s="128"/>
      <c r="H182" s="146"/>
      <c r="I182" s="147"/>
      <c r="J182" s="160"/>
      <c r="K182" s="160"/>
      <c r="L182" s="147"/>
      <c r="M182" s="160"/>
      <c r="N182" s="160"/>
    </row>
    <row r="183" spans="1:14" ht="15.75" thickBot="1" x14ac:dyDescent="0.3">
      <c r="A183" s="22" t="s">
        <v>11</v>
      </c>
      <c r="B183" s="23"/>
      <c r="C183" s="23"/>
      <c r="D183" s="24"/>
      <c r="E183" s="25">
        <f>E175+E180+E181+E182</f>
        <v>162145.38</v>
      </c>
      <c r="F183" s="168"/>
      <c r="G183" s="128"/>
      <c r="H183" s="129"/>
      <c r="I183" s="128"/>
      <c r="J183" s="130"/>
      <c r="K183" s="130"/>
      <c r="L183" s="128"/>
      <c r="M183" s="130"/>
      <c r="N183" s="130"/>
    </row>
    <row r="184" spans="1:14" x14ac:dyDescent="0.25">
      <c r="A184" s="162" t="s">
        <v>184</v>
      </c>
      <c r="B184" s="163"/>
      <c r="C184" s="163"/>
      <c r="D184" s="163"/>
      <c r="E184" s="163"/>
      <c r="F184" s="163"/>
      <c r="G184" s="128"/>
      <c r="H184" s="129"/>
      <c r="I184" s="128"/>
      <c r="J184" s="130"/>
      <c r="K184" s="130"/>
      <c r="L184" s="128"/>
      <c r="M184" s="130"/>
      <c r="N184" s="130"/>
    </row>
    <row r="185" spans="1:14" x14ac:dyDescent="0.25">
      <c r="A185" s="174" t="s">
        <v>185</v>
      </c>
      <c r="B185" s="175" t="s">
        <v>186</v>
      </c>
      <c r="C185" s="175">
        <v>2</v>
      </c>
      <c r="D185" s="176">
        <v>5000</v>
      </c>
      <c r="E185" s="74">
        <v>10000</v>
      </c>
      <c r="F185" s="177" t="s">
        <v>181</v>
      </c>
      <c r="G185" s="128"/>
      <c r="H185" s="129"/>
      <c r="I185" s="128"/>
      <c r="J185" s="130"/>
      <c r="K185" s="130"/>
      <c r="L185" s="128"/>
      <c r="M185" s="130"/>
      <c r="N185" s="130"/>
    </row>
    <row r="186" spans="1:14" x14ac:dyDescent="0.25">
      <c r="A186" s="178"/>
      <c r="B186" s="179"/>
      <c r="C186" s="179"/>
      <c r="D186" s="180"/>
      <c r="E186" s="181"/>
      <c r="F186" s="82"/>
      <c r="G186" s="128"/>
      <c r="H186" s="129"/>
      <c r="I186" s="128"/>
      <c r="J186" s="130"/>
      <c r="K186" s="130"/>
      <c r="L186" s="128"/>
      <c r="M186" s="130"/>
      <c r="N186" s="130"/>
    </row>
    <row r="187" spans="1:14" ht="15.75" thickBot="1" x14ac:dyDescent="0.3">
      <c r="A187" s="96"/>
      <c r="B187" s="97"/>
      <c r="C187" s="97"/>
      <c r="D187" s="98"/>
      <c r="E187" s="165">
        <f>E185</f>
        <v>10000</v>
      </c>
      <c r="F187" s="182"/>
      <c r="G187" s="128"/>
      <c r="H187" s="146"/>
      <c r="I187" s="147"/>
      <c r="J187" s="160"/>
      <c r="K187" s="160"/>
      <c r="L187" s="147"/>
      <c r="M187" s="160"/>
      <c r="N187" s="160"/>
    </row>
    <row r="188" spans="1:14" ht="15.75" customHeight="1" x14ac:dyDescent="0.25">
      <c r="A188" s="153" t="s">
        <v>39</v>
      </c>
      <c r="B188" s="154"/>
      <c r="C188" s="154"/>
      <c r="D188" s="154"/>
      <c r="E188" s="154"/>
      <c r="F188" s="154"/>
      <c r="G188" s="155"/>
      <c r="H188" s="156"/>
      <c r="I188" s="157"/>
      <c r="J188" s="158"/>
      <c r="K188" s="158"/>
      <c r="L188" s="157"/>
      <c r="M188" s="158"/>
      <c r="N188" s="158"/>
    </row>
    <row r="189" spans="1:14" ht="15" customHeight="1" x14ac:dyDescent="0.25">
      <c r="A189" s="30" t="str">
        <f>'[1]01.04.15'!A50</f>
        <v>МУП КЭТС  г.Суджа, в т. ч.</v>
      </c>
      <c r="B189" s="31"/>
      <c r="C189" s="31"/>
      <c r="D189" s="32"/>
      <c r="E189" s="183">
        <f>'[1]01.04.15'!E50</f>
        <v>33800.879999999997</v>
      </c>
      <c r="F189" s="170" t="s">
        <v>187</v>
      </c>
      <c r="G189" s="128"/>
      <c r="H189" s="129"/>
      <c r="I189" s="128"/>
      <c r="J189" s="130"/>
      <c r="K189" s="130"/>
      <c r="L189" s="128"/>
      <c r="M189" s="130"/>
      <c r="N189" s="130"/>
    </row>
    <row r="190" spans="1:14" x14ac:dyDescent="0.25">
      <c r="A190" s="57" t="str">
        <f>'[1]01.04.15'!A51</f>
        <v>отопление</v>
      </c>
      <c r="B190" s="41" t="str">
        <f>'[1]01.04.15'!B51</f>
        <v>Гкал</v>
      </c>
      <c r="C190" s="41">
        <f>'[1]01.04.15'!C51</f>
        <v>12</v>
      </c>
      <c r="D190" s="41">
        <f>'[1]01.04.15'!D51</f>
        <v>2816.74</v>
      </c>
      <c r="E190" s="38">
        <f>'[1]01.04.15'!E51</f>
        <v>33800.879999999997</v>
      </c>
      <c r="F190" s="171"/>
      <c r="G190" s="128"/>
      <c r="H190" s="129"/>
      <c r="I190" s="128"/>
      <c r="J190" s="130"/>
      <c r="K190" s="130"/>
      <c r="L190" s="128"/>
      <c r="M190" s="130"/>
      <c r="N190" s="130"/>
    </row>
    <row r="191" spans="1:14" x14ac:dyDescent="0.25">
      <c r="A191" s="30" t="str">
        <f>'[1]01.04.15'!A52</f>
        <v>ООО "РЭК" г. Железногорск, в т. ч.:</v>
      </c>
      <c r="B191" s="31"/>
      <c r="C191" s="31"/>
      <c r="D191" s="32"/>
      <c r="E191" s="183">
        <f>'[1]01.04.15'!E52</f>
        <v>49278</v>
      </c>
      <c r="F191" s="171"/>
      <c r="G191" s="128"/>
      <c r="H191" s="129"/>
      <c r="I191" s="128"/>
      <c r="J191" s="130"/>
      <c r="K191" s="130"/>
      <c r="L191" s="128"/>
      <c r="M191" s="130"/>
      <c r="N191" s="130"/>
    </row>
    <row r="192" spans="1:14" x14ac:dyDescent="0.25">
      <c r="A192" s="57" t="str">
        <f>'[1]01.04.15'!A53</f>
        <v>электроэнергия</v>
      </c>
      <c r="B192" s="41" t="str">
        <f>'[1]01.04.15'!B53</f>
        <v>тыс. КВт/ч</v>
      </c>
      <c r="C192" s="41">
        <f>'[1]01.04.15'!C53</f>
        <v>8.6</v>
      </c>
      <c r="D192" s="41">
        <f>'[1]01.04.15'!D53</f>
        <v>5730</v>
      </c>
      <c r="E192" s="38">
        <f>'[1]01.04.15'!E53</f>
        <v>49278</v>
      </c>
      <c r="F192" s="171"/>
      <c r="G192" s="128"/>
      <c r="H192" s="184"/>
      <c r="I192" s="128"/>
      <c r="J192" s="130"/>
      <c r="K192" s="130"/>
      <c r="L192" s="128"/>
      <c r="M192" s="130"/>
      <c r="N192" s="130"/>
    </row>
    <row r="193" spans="1:14" ht="15" customHeight="1" x14ac:dyDescent="0.25">
      <c r="A193" s="30" t="str">
        <f>'[1]01.04.15'!A54</f>
        <v>МУП "Горводоканал" М.О. "Город Железногорск" Курской области  , в т. ч.</v>
      </c>
      <c r="B193" s="31"/>
      <c r="C193" s="31"/>
      <c r="D193" s="32"/>
      <c r="E193" s="169">
        <f>'[1]01.04.15'!E54</f>
        <v>5163.2000000000007</v>
      </c>
      <c r="F193" s="171"/>
      <c r="G193" s="128"/>
      <c r="H193" s="184"/>
      <c r="I193" s="128"/>
      <c r="J193" s="130"/>
      <c r="K193" s="130"/>
      <c r="L193" s="128"/>
      <c r="M193" s="130"/>
      <c r="N193" s="130"/>
    </row>
    <row r="194" spans="1:14" x14ac:dyDescent="0.25">
      <c r="A194" s="57" t="str">
        <f>'[1]01.04.15'!A55</f>
        <v>холодное водоснабжение</v>
      </c>
      <c r="B194" s="41" t="str">
        <f>'[1]01.04.15'!B55</f>
        <v>м³</v>
      </c>
      <c r="C194" s="41">
        <f>'[1]01.04.15'!C55</f>
        <v>160</v>
      </c>
      <c r="D194" s="41">
        <f>'[1]01.04.15'!D55</f>
        <v>19.3</v>
      </c>
      <c r="E194" s="38">
        <f>'[1]01.04.15'!E55</f>
        <v>3088</v>
      </c>
      <c r="F194" s="171"/>
      <c r="G194" s="128"/>
      <c r="H194" s="184"/>
      <c r="I194" s="128"/>
      <c r="J194" s="130"/>
      <c r="K194" s="130"/>
      <c r="L194" s="128"/>
      <c r="M194" s="130"/>
      <c r="N194" s="130"/>
    </row>
    <row r="195" spans="1:14" ht="15" customHeight="1" x14ac:dyDescent="0.25">
      <c r="A195" s="185" t="str">
        <f>'[1]01.04.15'!A56</f>
        <v>водоотведение</v>
      </c>
      <c r="B195" s="186" t="s">
        <v>188</v>
      </c>
      <c r="C195" s="186">
        <v>160</v>
      </c>
      <c r="D195" s="187">
        <v>12.97</v>
      </c>
      <c r="E195" s="188">
        <f>'[1]01.04.15'!E56</f>
        <v>2075.2000000000003</v>
      </c>
      <c r="F195" s="171"/>
      <c r="G195" s="128"/>
      <c r="H195" s="184"/>
      <c r="I195" s="128"/>
      <c r="J195" s="130"/>
      <c r="K195" s="130"/>
      <c r="L195" s="128"/>
      <c r="M195" s="130"/>
      <c r="N195" s="130"/>
    </row>
    <row r="196" spans="1:14" x14ac:dyDescent="0.25">
      <c r="A196" s="189" t="str">
        <f>'[1]01.04.15'!A57</f>
        <v>МУП "Курскводоканал", в т. ч.</v>
      </c>
      <c r="B196" s="41"/>
      <c r="C196" s="41"/>
      <c r="D196" s="41"/>
      <c r="E196" s="169">
        <f>'[1]01.04.15'!E57</f>
        <v>23728.32</v>
      </c>
      <c r="F196" s="171"/>
      <c r="G196" s="128"/>
      <c r="H196" s="184"/>
      <c r="I196" s="128"/>
      <c r="J196" s="130"/>
      <c r="K196" s="130"/>
      <c r="L196" s="128"/>
      <c r="M196" s="130"/>
      <c r="N196" s="130"/>
    </row>
    <row r="197" spans="1:14" x14ac:dyDescent="0.25">
      <c r="A197" s="189" t="str">
        <f>'[1]01.04.15'!A58</f>
        <v>холодное водоснабжение</v>
      </c>
      <c r="B197" s="41" t="str">
        <f>'[1]01.04.15'!B58</f>
        <v>м³</v>
      </c>
      <c r="C197" s="41">
        <f>'[1]01.04.15'!C58</f>
        <v>719.04</v>
      </c>
      <c r="D197" s="41">
        <f>'[1]01.04.15'!D58</f>
        <v>19</v>
      </c>
      <c r="E197" s="38">
        <f>'[1]01.04.15'!E58</f>
        <v>13661.759999999998</v>
      </c>
      <c r="F197" s="171"/>
      <c r="G197" s="128"/>
      <c r="H197" s="146"/>
      <c r="I197" s="147"/>
      <c r="J197" s="160"/>
      <c r="K197" s="160"/>
      <c r="L197" s="147"/>
      <c r="M197" s="160"/>
      <c r="N197" s="160"/>
    </row>
    <row r="198" spans="1:14" x14ac:dyDescent="0.25">
      <c r="A198" s="185" t="str">
        <f>'[1]01.04.15'!A59</f>
        <v>водоотведение</v>
      </c>
      <c r="B198" s="186" t="s">
        <v>53</v>
      </c>
      <c r="C198" s="186">
        <v>719.04</v>
      </c>
      <c r="D198" s="187">
        <v>14</v>
      </c>
      <c r="E198" s="190">
        <f>'[1]01.04.15'!E59</f>
        <v>10066.56</v>
      </c>
      <c r="F198" s="171"/>
      <c r="G198" s="128"/>
      <c r="H198" s="146"/>
      <c r="I198" s="147"/>
      <c r="J198" s="160"/>
      <c r="K198" s="160"/>
      <c r="L198" s="147"/>
      <c r="M198" s="160"/>
      <c r="N198" s="160"/>
    </row>
    <row r="199" spans="1:14" x14ac:dyDescent="0.25">
      <c r="A199" s="189" t="str">
        <f>'[1]01.04.15'!A62</f>
        <v>АНО "Коммунальщик Плюс", в т. ч.</v>
      </c>
      <c r="B199" s="41"/>
      <c r="C199" s="41"/>
      <c r="D199" s="41"/>
      <c r="E199" s="169">
        <f>'[1]01.04.15'!E62</f>
        <v>3054.72</v>
      </c>
      <c r="F199" s="171"/>
      <c r="G199" s="128"/>
      <c r="H199" s="129"/>
      <c r="I199" s="128"/>
      <c r="J199" s="130"/>
      <c r="K199" s="130"/>
      <c r="L199" s="128"/>
      <c r="M199" s="130"/>
      <c r="N199" s="130"/>
    </row>
    <row r="200" spans="1:14" x14ac:dyDescent="0.25">
      <c r="A200" s="189" t="str">
        <f>'[1]01.04.15'!A63</f>
        <v>холодное водоснабжение</v>
      </c>
      <c r="B200" s="41" t="str">
        <f>'[1]01.04.15'!B63</f>
        <v>м³</v>
      </c>
      <c r="C200" s="41">
        <f>'[1]01.04.15'!C63</f>
        <v>88.8</v>
      </c>
      <c r="D200" s="41">
        <f>'[1]01.04.15'!D63</f>
        <v>34.4</v>
      </c>
      <c r="E200" s="38">
        <f>'[1]01.04.15'!E63</f>
        <v>3054.72</v>
      </c>
      <c r="F200" s="171"/>
      <c r="G200" s="128"/>
      <c r="H200" s="129"/>
      <c r="I200" s="128"/>
      <c r="J200" s="130"/>
      <c r="K200" s="130"/>
      <c r="L200" s="128"/>
      <c r="M200" s="130"/>
      <c r="N200" s="130"/>
    </row>
    <row r="201" spans="1:14" x14ac:dyDescent="0.25">
      <c r="A201" s="30" t="str">
        <f>'[1]01.04.15'!A64</f>
        <v>ООО "Тепло Плюс"</v>
      </c>
      <c r="B201" s="31"/>
      <c r="C201" s="31"/>
      <c r="D201" s="32"/>
      <c r="E201" s="191">
        <f>'[1]01.04.15'!E64</f>
        <v>26244.120000000003</v>
      </c>
      <c r="F201" s="171"/>
      <c r="G201" s="129"/>
      <c r="H201" s="129"/>
      <c r="I201" s="128"/>
      <c r="J201" s="130"/>
      <c r="K201" s="130"/>
      <c r="L201" s="128"/>
      <c r="M201" s="130"/>
      <c r="N201" s="130"/>
    </row>
    <row r="202" spans="1:14" x14ac:dyDescent="0.25">
      <c r="A202" s="189" t="str">
        <f>'[1]01.04.15'!A65</f>
        <v>отопление</v>
      </c>
      <c r="B202" s="41" t="str">
        <f>'[1]01.04.15'!B65</f>
        <v>Гкал</v>
      </c>
      <c r="C202" s="41">
        <f>'[1]01.04.15'!C65</f>
        <v>12</v>
      </c>
      <c r="D202" s="41">
        <f>'[1]01.04.15'!D65</f>
        <v>2187.0100000000002</v>
      </c>
      <c r="E202" s="190">
        <f>'[1]01.04.15'!E65</f>
        <v>26244.120000000003</v>
      </c>
      <c r="F202" s="171"/>
      <c r="G202" s="129"/>
      <c r="H202" s="129"/>
      <c r="I202" s="128"/>
      <c r="J202" s="130"/>
      <c r="K202" s="130"/>
      <c r="L202" s="128"/>
      <c r="M202" s="130"/>
      <c r="N202" s="130"/>
    </row>
    <row r="203" spans="1:14" x14ac:dyDescent="0.25">
      <c r="A203" s="192" t="str">
        <f>'[1]01.04.15'!A66</f>
        <v>МУП "Гортеплосеть" г. Железногорск, в т. ч.</v>
      </c>
      <c r="B203" s="193"/>
      <c r="C203" s="193"/>
      <c r="D203" s="194"/>
      <c r="E203" s="191">
        <f>E205+E204</f>
        <v>103503.36</v>
      </c>
      <c r="F203" s="171"/>
      <c r="G203" s="129"/>
      <c r="H203" s="129"/>
      <c r="I203" s="128"/>
      <c r="J203" s="130"/>
      <c r="K203" s="130"/>
      <c r="L203" s="128"/>
      <c r="M203" s="130"/>
      <c r="N203" s="130"/>
    </row>
    <row r="204" spans="1:14" x14ac:dyDescent="0.25">
      <c r="A204" s="192" t="str">
        <f>'[1]01.04.15'!A67</f>
        <v>отопление</v>
      </c>
      <c r="B204" s="41" t="str">
        <f>'[1]01.04.15'!B67</f>
        <v>Гкал</v>
      </c>
      <c r="C204" s="41">
        <f>'[1]01.04.15'!C67</f>
        <v>25.5</v>
      </c>
      <c r="D204" s="41">
        <f>'[1]01.04.15'!D67</f>
        <v>1617.24</v>
      </c>
      <c r="E204" s="190">
        <f>'[1]01.04.15'!E67</f>
        <v>41239.620000000003</v>
      </c>
      <c r="F204" s="171"/>
      <c r="G204" s="129"/>
      <c r="H204" s="129"/>
      <c r="I204" s="128"/>
      <c r="J204" s="130"/>
      <c r="K204" s="130"/>
      <c r="L204" s="128"/>
      <c r="M204" s="130"/>
      <c r="N204" s="130"/>
    </row>
    <row r="205" spans="1:14" x14ac:dyDescent="0.25">
      <c r="A205" s="192" t="s">
        <v>43</v>
      </c>
      <c r="B205" s="41" t="s">
        <v>42</v>
      </c>
      <c r="C205" s="41">
        <v>38.5</v>
      </c>
      <c r="D205" s="41">
        <v>1617.24</v>
      </c>
      <c r="E205" s="190">
        <f>C205*D205</f>
        <v>62263.74</v>
      </c>
      <c r="F205" s="171"/>
      <c r="G205" s="129"/>
      <c r="H205" s="129"/>
      <c r="I205" s="128"/>
      <c r="J205" s="128"/>
      <c r="K205" s="128"/>
      <c r="L205" s="128"/>
      <c r="M205" s="128"/>
      <c r="N205" s="128"/>
    </row>
    <row r="206" spans="1:14" x14ac:dyDescent="0.25">
      <c r="A206" s="195" t="str">
        <f>'[1]01.04.15'!A71</f>
        <v>г.Щигры , в т.ч.</v>
      </c>
      <c r="B206" s="193"/>
      <c r="C206" s="193"/>
      <c r="D206" s="194"/>
      <c r="E206" s="191">
        <f>E207</f>
        <v>13160</v>
      </c>
      <c r="F206" s="171"/>
      <c r="G206" s="129"/>
      <c r="H206" s="129"/>
      <c r="I206" s="128"/>
      <c r="J206" s="128"/>
      <c r="K206" s="128"/>
      <c r="L206" s="128"/>
      <c r="M206" s="128"/>
      <c r="N206" s="128"/>
    </row>
    <row r="207" spans="1:14" x14ac:dyDescent="0.25">
      <c r="A207" s="195" t="str">
        <f>'[1]01.04.15'!A72</f>
        <v>электроэнергия</v>
      </c>
      <c r="B207" s="41" t="str">
        <f>'[1]01.04.15'!B72</f>
        <v>тыс. КВт/ч</v>
      </c>
      <c r="C207" s="41">
        <v>2</v>
      </c>
      <c r="D207" s="41">
        <f>'[1]01.04.15'!D72</f>
        <v>6580</v>
      </c>
      <c r="E207" s="41">
        <f>C207*D207</f>
        <v>13160</v>
      </c>
      <c r="F207" s="171"/>
      <c r="G207" s="129"/>
      <c r="H207" s="129"/>
      <c r="I207" s="128"/>
      <c r="J207" s="128"/>
      <c r="K207" s="128"/>
      <c r="L207" s="128"/>
      <c r="M207" s="128"/>
      <c r="N207" s="128"/>
    </row>
    <row r="208" spans="1:14" x14ac:dyDescent="0.25">
      <c r="A208" s="30" t="s">
        <v>44</v>
      </c>
      <c r="B208" s="31"/>
      <c r="C208" s="31"/>
      <c r="D208" s="32"/>
      <c r="E208" s="169">
        <f>E209</f>
        <v>109491.2</v>
      </c>
      <c r="F208" s="171"/>
      <c r="G208" s="129"/>
      <c r="H208" s="129"/>
      <c r="I208" s="128"/>
      <c r="J208" s="128"/>
      <c r="K208" s="128"/>
      <c r="L208" s="128"/>
      <c r="M208" s="128"/>
      <c r="N208" s="128"/>
    </row>
    <row r="209" spans="1:14" x14ac:dyDescent="0.25">
      <c r="A209" s="57" t="s">
        <v>45</v>
      </c>
      <c r="B209" s="41" t="s">
        <v>46</v>
      </c>
      <c r="C209" s="41">
        <v>16.64</v>
      </c>
      <c r="D209" s="41">
        <v>6580</v>
      </c>
      <c r="E209" s="41">
        <f>C209*D209</f>
        <v>109491.2</v>
      </c>
      <c r="F209" s="171"/>
      <c r="G209" s="129"/>
      <c r="H209" s="129"/>
      <c r="I209" s="128"/>
      <c r="J209" s="128"/>
      <c r="K209" s="128"/>
      <c r="L209" s="128"/>
      <c r="M209" s="128"/>
      <c r="N209" s="128"/>
    </row>
    <row r="210" spans="1:14" x14ac:dyDescent="0.25">
      <c r="A210" s="192" t="s">
        <v>189</v>
      </c>
      <c r="B210" s="193"/>
      <c r="C210" s="193"/>
      <c r="D210" s="194"/>
      <c r="E210" s="196">
        <f>E211</f>
        <v>54004.65</v>
      </c>
      <c r="F210" s="171"/>
      <c r="G210" s="129"/>
      <c r="H210" s="129"/>
      <c r="I210" s="128"/>
      <c r="J210" s="128"/>
      <c r="K210" s="128"/>
      <c r="L210" s="128"/>
      <c r="M210" s="128"/>
      <c r="N210" s="128"/>
    </row>
    <row r="211" spans="1:14" x14ac:dyDescent="0.25">
      <c r="A211" s="192" t="s">
        <v>41</v>
      </c>
      <c r="B211" s="193" t="s">
        <v>42</v>
      </c>
      <c r="C211" s="193">
        <v>17.5</v>
      </c>
      <c r="D211" s="194">
        <v>3085.98</v>
      </c>
      <c r="E211" s="197">
        <f>C211*D211</f>
        <v>54004.65</v>
      </c>
      <c r="F211" s="173"/>
      <c r="G211" s="129"/>
      <c r="H211" s="129"/>
      <c r="I211" s="128"/>
      <c r="J211" s="130"/>
      <c r="K211" s="130"/>
      <c r="L211" s="128"/>
      <c r="M211" s="130"/>
      <c r="N211" s="130"/>
    </row>
    <row r="212" spans="1:14" ht="16.5" thickBot="1" x14ac:dyDescent="0.3">
      <c r="A212" s="22" t="s">
        <v>11</v>
      </c>
      <c r="B212" s="23"/>
      <c r="C212" s="23"/>
      <c r="D212" s="24"/>
      <c r="E212" s="39">
        <f>+E206+E203+E201+E199+E196+E193+E191+E189+E208+E210</f>
        <v>421428.45000000007</v>
      </c>
      <c r="F212" s="26"/>
      <c r="G212" s="198"/>
    </row>
    <row r="213" spans="1:14" ht="15" customHeight="1" x14ac:dyDescent="0.25">
      <c r="A213" s="153" t="s">
        <v>47</v>
      </c>
      <c r="B213" s="154"/>
      <c r="C213" s="154"/>
      <c r="D213" s="154"/>
      <c r="E213" s="154"/>
      <c r="F213" s="199"/>
    </row>
    <row r="214" spans="1:14" ht="70.5" customHeight="1" x14ac:dyDescent="0.25">
      <c r="A214" s="60" t="s">
        <v>190</v>
      </c>
      <c r="B214" s="61"/>
      <c r="C214" s="61"/>
      <c r="D214" s="62"/>
      <c r="E214" s="169">
        <v>80000</v>
      </c>
      <c r="F214" s="56" t="s">
        <v>191</v>
      </c>
    </row>
    <row r="215" spans="1:14" ht="15" customHeight="1" x14ac:dyDescent="0.25">
      <c r="A215" s="200" t="s">
        <v>192</v>
      </c>
      <c r="B215" s="201" t="s">
        <v>193</v>
      </c>
      <c r="C215" s="201">
        <v>20</v>
      </c>
      <c r="D215" s="202">
        <v>200</v>
      </c>
      <c r="E215" s="203">
        <v>4000</v>
      </c>
      <c r="F215" s="58"/>
    </row>
    <row r="216" spans="1:14" ht="31.5" customHeight="1" x14ac:dyDescent="0.25">
      <c r="A216" s="60" t="s">
        <v>194</v>
      </c>
      <c r="B216" s="61"/>
      <c r="C216" s="61"/>
      <c r="D216" s="62"/>
      <c r="E216" s="191">
        <v>90000</v>
      </c>
      <c r="F216" s="59"/>
    </row>
    <row r="217" spans="1:14" ht="25.5" customHeight="1" x14ac:dyDescent="0.25">
      <c r="A217" s="204"/>
      <c r="B217" s="205"/>
      <c r="C217" s="205"/>
      <c r="D217" s="206"/>
      <c r="E217" s="207"/>
      <c r="F217" s="111"/>
    </row>
    <row r="218" spans="1:14" ht="15" customHeight="1" thickBot="1" x14ac:dyDescent="0.3">
      <c r="A218" s="22" t="s">
        <v>11</v>
      </c>
      <c r="B218" s="23"/>
      <c r="C218" s="23"/>
      <c r="D218" s="24"/>
      <c r="E218" s="39">
        <f>E214+E215+E216</f>
        <v>174000</v>
      </c>
      <c r="F218" s="26"/>
    </row>
    <row r="219" spans="1:14" ht="51" customHeight="1" x14ac:dyDescent="0.25">
      <c r="A219" s="153" t="s">
        <v>50</v>
      </c>
      <c r="B219" s="154"/>
      <c r="C219" s="154"/>
      <c r="D219" s="154"/>
      <c r="E219" s="154"/>
      <c r="F219" s="199"/>
    </row>
    <row r="220" spans="1:14" ht="17.25" customHeight="1" x14ac:dyDescent="0.25">
      <c r="A220" s="60" t="s">
        <v>195</v>
      </c>
      <c r="B220" s="61"/>
      <c r="C220" s="61"/>
      <c r="D220" s="62"/>
      <c r="E220" s="169">
        <f>E221</f>
        <v>24000</v>
      </c>
      <c r="F220" s="56" t="s">
        <v>63</v>
      </c>
    </row>
    <row r="221" spans="1:14" x14ac:dyDescent="0.25">
      <c r="A221" s="30" t="s">
        <v>196</v>
      </c>
      <c r="B221" s="31"/>
      <c r="C221" s="31"/>
      <c r="D221" s="32"/>
      <c r="E221" s="11">
        <v>24000</v>
      </c>
      <c r="F221" s="58"/>
    </row>
    <row r="222" spans="1:14" x14ac:dyDescent="0.25">
      <c r="A222" s="60" t="s">
        <v>197</v>
      </c>
      <c r="B222" s="61"/>
      <c r="C222" s="61"/>
      <c r="D222" s="62"/>
      <c r="E222" s="169">
        <f>E223</f>
        <v>12528</v>
      </c>
      <c r="F222" s="58"/>
    </row>
    <row r="223" spans="1:14" ht="15" customHeight="1" x14ac:dyDescent="0.25">
      <c r="A223" s="30" t="s">
        <v>198</v>
      </c>
      <c r="B223" s="31"/>
      <c r="C223" s="31"/>
      <c r="D223" s="32"/>
      <c r="E223" s="11">
        <v>12528</v>
      </c>
      <c r="F223" s="58"/>
    </row>
    <row r="224" spans="1:14" ht="15" customHeight="1" x14ac:dyDescent="0.25">
      <c r="A224" s="60" t="s">
        <v>199</v>
      </c>
      <c r="B224" s="61"/>
      <c r="C224" s="61"/>
      <c r="D224" s="62"/>
      <c r="E224" s="169">
        <f>E225+E226</f>
        <v>4200</v>
      </c>
      <c r="F224" s="58"/>
    </row>
    <row r="225" spans="1:8" x14ac:dyDescent="0.25">
      <c r="A225" s="30" t="s">
        <v>198</v>
      </c>
      <c r="B225" s="31"/>
      <c r="C225" s="31"/>
      <c r="D225" s="32"/>
      <c r="E225" s="11">
        <v>3700</v>
      </c>
      <c r="F225" s="58"/>
    </row>
    <row r="226" spans="1:8" x14ac:dyDescent="0.25">
      <c r="A226" s="208"/>
      <c r="B226" s="167"/>
      <c r="C226" s="167"/>
      <c r="D226" s="209"/>
      <c r="E226" s="11">
        <v>500</v>
      </c>
      <c r="F226" s="58"/>
    </row>
    <row r="227" spans="1:8" x14ac:dyDescent="0.25">
      <c r="A227" s="60" t="s">
        <v>200</v>
      </c>
      <c r="B227" s="61"/>
      <c r="C227" s="61"/>
      <c r="D227" s="62"/>
      <c r="E227" s="169">
        <f>E228</f>
        <v>3400</v>
      </c>
      <c r="F227" s="58"/>
    </row>
    <row r="228" spans="1:8" x14ac:dyDescent="0.25">
      <c r="A228" s="30" t="s">
        <v>198</v>
      </c>
      <c r="B228" s="31"/>
      <c r="C228" s="31"/>
      <c r="D228" s="32"/>
      <c r="E228" s="11">
        <v>3400</v>
      </c>
      <c r="F228" s="59"/>
    </row>
    <row r="229" spans="1:8" x14ac:dyDescent="0.25">
      <c r="A229" s="200" t="s">
        <v>201</v>
      </c>
      <c r="B229" s="167"/>
      <c r="C229" s="167"/>
      <c r="D229" s="209"/>
      <c r="E229" s="169">
        <v>54000</v>
      </c>
      <c r="F229" s="210"/>
    </row>
    <row r="230" spans="1:8" x14ac:dyDescent="0.25">
      <c r="A230" s="208" t="s">
        <v>202</v>
      </c>
      <c r="B230" s="167"/>
      <c r="C230" s="167"/>
      <c r="D230" s="209"/>
      <c r="E230" s="11">
        <v>54000</v>
      </c>
      <c r="F230" s="210"/>
    </row>
    <row r="231" spans="1:8" x14ac:dyDescent="0.25">
      <c r="A231" s="60" t="s">
        <v>203</v>
      </c>
      <c r="B231" s="61"/>
      <c r="C231" s="61"/>
      <c r="D231" s="62"/>
      <c r="E231" s="33"/>
      <c r="F231" s="210"/>
    </row>
    <row r="232" spans="1:8" ht="12.75" customHeight="1" x14ac:dyDescent="0.25">
      <c r="A232" s="60" t="s">
        <v>204</v>
      </c>
      <c r="B232" s="61"/>
      <c r="C232" s="61"/>
      <c r="D232" s="62"/>
      <c r="E232" s="211">
        <f>E233+E234+E235+E236</f>
        <v>29155.300000000003</v>
      </c>
      <c r="F232" s="12" t="s">
        <v>205</v>
      </c>
    </row>
    <row r="233" spans="1:8" ht="12.75" customHeight="1" x14ac:dyDescent="0.25">
      <c r="A233" s="167" t="s">
        <v>206</v>
      </c>
      <c r="B233" s="186" t="s">
        <v>193</v>
      </c>
      <c r="C233" s="186">
        <v>1</v>
      </c>
      <c r="D233" s="187"/>
      <c r="E233" s="211">
        <v>6778.37</v>
      </c>
      <c r="F233" s="46" t="s">
        <v>207</v>
      </c>
    </row>
    <row r="234" spans="1:8" x14ac:dyDescent="0.25">
      <c r="A234" s="167" t="s">
        <v>208</v>
      </c>
      <c r="B234" s="186" t="s">
        <v>193</v>
      </c>
      <c r="C234" s="186">
        <v>1</v>
      </c>
      <c r="D234" s="187"/>
      <c r="E234" s="211">
        <v>6778.37</v>
      </c>
      <c r="F234" s="77"/>
    </row>
    <row r="235" spans="1:8" x14ac:dyDescent="0.25">
      <c r="A235" s="212" t="s">
        <v>209</v>
      </c>
      <c r="B235" s="48" t="s">
        <v>193</v>
      </c>
      <c r="C235" s="48">
        <v>1</v>
      </c>
      <c r="D235" s="48">
        <v>9262.7999999999993</v>
      </c>
      <c r="E235" s="127">
        <f t="shared" ref="E235:E239" si="4">C235*D235</f>
        <v>9262.7999999999993</v>
      </c>
      <c r="F235" s="77"/>
    </row>
    <row r="236" spans="1:8" x14ac:dyDescent="0.25">
      <c r="A236" s="212" t="s">
        <v>210</v>
      </c>
      <c r="B236" s="48" t="s">
        <v>193</v>
      </c>
      <c r="C236" s="48">
        <v>1</v>
      </c>
      <c r="D236" s="48">
        <v>6335.76</v>
      </c>
      <c r="E236" s="127">
        <f t="shared" si="4"/>
        <v>6335.76</v>
      </c>
      <c r="F236" s="50"/>
    </row>
    <row r="237" spans="1:8" ht="90" x14ac:dyDescent="0.25">
      <c r="A237" s="213" t="s">
        <v>211</v>
      </c>
      <c r="B237" s="63" t="s">
        <v>212</v>
      </c>
      <c r="C237" s="63">
        <v>1</v>
      </c>
      <c r="D237" s="211">
        <v>5277.28</v>
      </c>
      <c r="E237" s="214">
        <f>C237*D237</f>
        <v>5277.28</v>
      </c>
      <c r="F237" s="12" t="s">
        <v>63</v>
      </c>
    </row>
    <row r="238" spans="1:8" ht="28.5" x14ac:dyDescent="0.25">
      <c r="A238" s="213" t="s">
        <v>213</v>
      </c>
      <c r="B238" s="63" t="s">
        <v>214</v>
      </c>
      <c r="C238" s="63">
        <v>2</v>
      </c>
      <c r="D238" s="33">
        <v>3500</v>
      </c>
      <c r="E238" s="169">
        <f t="shared" si="4"/>
        <v>7000</v>
      </c>
      <c r="F238" s="56" t="s">
        <v>215</v>
      </c>
      <c r="H238" s="215"/>
    </row>
    <row r="239" spans="1:8" ht="42.75" x14ac:dyDescent="0.25">
      <c r="A239" s="213" t="s">
        <v>216</v>
      </c>
      <c r="B239" s="63" t="s">
        <v>214</v>
      </c>
      <c r="C239" s="63">
        <v>1</v>
      </c>
      <c r="D239" s="33">
        <v>1900</v>
      </c>
      <c r="E239" s="169">
        <f t="shared" si="4"/>
        <v>1900</v>
      </c>
      <c r="F239" s="59"/>
      <c r="H239" s="215"/>
    </row>
    <row r="240" spans="1:8" x14ac:dyDescent="0.25">
      <c r="A240" s="216" t="s">
        <v>217</v>
      </c>
      <c r="B240" s="217" t="s">
        <v>180</v>
      </c>
      <c r="C240" s="217">
        <v>40</v>
      </c>
      <c r="D240" s="218">
        <v>400</v>
      </c>
      <c r="E240" s="191">
        <f>D240*C240</f>
        <v>16000</v>
      </c>
      <c r="F240" s="111"/>
      <c r="G240" s="219"/>
    </row>
    <row r="241" spans="1:9" x14ac:dyDescent="0.25">
      <c r="A241" s="216" t="s">
        <v>218</v>
      </c>
      <c r="B241" s="217"/>
      <c r="C241" s="217"/>
      <c r="D241" s="218"/>
      <c r="E241" s="191">
        <v>12500</v>
      </c>
      <c r="F241" s="111"/>
    </row>
    <row r="242" spans="1:9" x14ac:dyDescent="0.25">
      <c r="A242" s="220"/>
      <c r="B242" s="217"/>
      <c r="C242" s="217"/>
      <c r="D242" s="218"/>
      <c r="E242" s="207"/>
      <c r="F242" s="111"/>
    </row>
    <row r="243" spans="1:9" ht="15.75" thickBot="1" x14ac:dyDescent="0.3">
      <c r="A243" s="22" t="s">
        <v>11</v>
      </c>
      <c r="B243" s="23"/>
      <c r="C243" s="23"/>
      <c r="D243" s="24"/>
      <c r="E243" s="39">
        <f>E220+E222+E224+E227+E229+E232+E237+E238+E239+E241</f>
        <v>153960.58000000002</v>
      </c>
      <c r="F243" s="26"/>
    </row>
    <row r="244" spans="1:9" x14ac:dyDescent="0.25">
      <c r="A244" s="6" t="s">
        <v>79</v>
      </c>
      <c r="B244" s="7"/>
      <c r="C244" s="7"/>
      <c r="D244" s="7"/>
      <c r="E244" s="7"/>
      <c r="F244" s="8"/>
    </row>
    <row r="245" spans="1:9" ht="66.75" customHeight="1" x14ac:dyDescent="0.25">
      <c r="A245" s="30" t="s">
        <v>219</v>
      </c>
      <c r="B245" s="31"/>
      <c r="C245" s="31"/>
      <c r="D245" s="32"/>
      <c r="E245" s="33">
        <v>3444</v>
      </c>
      <c r="F245" s="12" t="s">
        <v>220</v>
      </c>
    </row>
    <row r="246" spans="1:9" ht="75" x14ac:dyDescent="0.25">
      <c r="A246" s="30" t="s">
        <v>221</v>
      </c>
      <c r="B246" s="31"/>
      <c r="C246" s="31"/>
      <c r="D246" s="32"/>
      <c r="E246" s="33">
        <v>25</v>
      </c>
      <c r="F246" s="12" t="s">
        <v>222</v>
      </c>
    </row>
    <row r="247" spans="1:9" x14ac:dyDescent="0.25">
      <c r="A247" s="30" t="s">
        <v>223</v>
      </c>
      <c r="B247" s="31"/>
      <c r="C247" s="31"/>
      <c r="D247" s="32"/>
      <c r="E247" s="211">
        <v>15000</v>
      </c>
      <c r="F247" s="12" t="s">
        <v>224</v>
      </c>
    </row>
    <row r="248" spans="1:9" ht="15.75" thickBot="1" x14ac:dyDescent="0.3">
      <c r="A248" s="22" t="s">
        <v>11</v>
      </c>
      <c r="B248" s="23"/>
      <c r="C248" s="23"/>
      <c r="D248" s="24"/>
      <c r="E248" s="39">
        <f>SUM(E245:E247)</f>
        <v>18469</v>
      </c>
      <c r="F248" s="26"/>
    </row>
    <row r="249" spans="1:9" x14ac:dyDescent="0.25">
      <c r="A249" s="6" t="s">
        <v>225</v>
      </c>
      <c r="B249" s="7"/>
      <c r="C249" s="7"/>
      <c r="D249" s="7"/>
      <c r="E249" s="7"/>
      <c r="F249" s="8"/>
    </row>
    <row r="250" spans="1:9" x14ac:dyDescent="0.25">
      <c r="A250" s="221" t="s">
        <v>226</v>
      </c>
      <c r="B250" s="222" t="s">
        <v>193</v>
      </c>
      <c r="C250" s="223">
        <v>2</v>
      </c>
      <c r="D250" s="224">
        <v>25000</v>
      </c>
      <c r="E250" s="225">
        <v>50000</v>
      </c>
      <c r="F250" s="226"/>
    </row>
    <row r="251" spans="1:9" ht="15.75" thickBot="1" x14ac:dyDescent="0.3">
      <c r="A251" s="22" t="s">
        <v>11</v>
      </c>
      <c r="B251" s="23"/>
      <c r="C251" s="23"/>
      <c r="D251" s="24"/>
      <c r="E251" s="39">
        <f>SUM(E250:E250)</f>
        <v>50000</v>
      </c>
      <c r="F251" s="26"/>
    </row>
    <row r="252" spans="1:9" ht="15.75" thickBot="1" x14ac:dyDescent="0.3">
      <c r="A252" s="227" t="s">
        <v>85</v>
      </c>
      <c r="B252" s="124"/>
      <c r="C252" s="124"/>
      <c r="D252" s="124"/>
      <c r="E252" s="124"/>
      <c r="F252" s="114"/>
    </row>
    <row r="253" spans="1:9" s="233" customFormat="1" ht="90.75" thickBot="1" x14ac:dyDescent="0.3">
      <c r="A253" s="228" t="s">
        <v>227</v>
      </c>
      <c r="B253" s="229"/>
      <c r="C253" s="229"/>
      <c r="D253" s="230"/>
      <c r="E253" s="231">
        <v>95000</v>
      </c>
      <c r="F253" s="232" t="s">
        <v>63</v>
      </c>
    </row>
    <row r="254" spans="1:9" s="233" customFormat="1" ht="106.5" customHeight="1" thickBot="1" x14ac:dyDescent="0.3">
      <c r="A254" s="234" t="s">
        <v>228</v>
      </c>
      <c r="B254" s="235"/>
      <c r="C254" s="235"/>
      <c r="D254" s="236"/>
      <c r="E254" s="237">
        <v>15000</v>
      </c>
      <c r="F254" s="238" t="s">
        <v>229</v>
      </c>
    </row>
    <row r="255" spans="1:9" ht="105.75" thickBot="1" x14ac:dyDescent="0.3">
      <c r="A255" s="234" t="s">
        <v>230</v>
      </c>
      <c r="B255" s="235"/>
      <c r="C255" s="235"/>
      <c r="D255" s="236"/>
      <c r="E255" s="239">
        <v>90572</v>
      </c>
      <c r="F255" s="232" t="s">
        <v>229</v>
      </c>
      <c r="G255" s="71"/>
      <c r="I255" s="219"/>
    </row>
    <row r="256" spans="1:9" ht="102" customHeight="1" thickBot="1" x14ac:dyDescent="0.3">
      <c r="A256" s="240" t="s">
        <v>231</v>
      </c>
      <c r="B256" s="61"/>
      <c r="C256" s="61"/>
      <c r="D256" s="62"/>
      <c r="E256" s="241">
        <v>50000</v>
      </c>
      <c r="F256" s="232" t="s">
        <v>229</v>
      </c>
    </row>
    <row r="257" spans="1:9" ht="19.5" customHeight="1" x14ac:dyDescent="0.25">
      <c r="A257" s="240" t="s">
        <v>232</v>
      </c>
      <c r="B257" s="61"/>
      <c r="C257" s="61"/>
      <c r="D257" s="62"/>
      <c r="E257" s="241">
        <f>SUM(E258:E269)</f>
        <v>105314.87</v>
      </c>
      <c r="F257" s="242" t="s">
        <v>229</v>
      </c>
      <c r="G257" s="71"/>
      <c r="H257" s="71"/>
      <c r="I257" s="71"/>
    </row>
    <row r="258" spans="1:9" ht="19.5" customHeight="1" x14ac:dyDescent="0.25">
      <c r="A258" s="233" t="s">
        <v>233</v>
      </c>
      <c r="B258" s="186" t="s">
        <v>68</v>
      </c>
      <c r="C258" s="186">
        <v>13</v>
      </c>
      <c r="D258" s="187">
        <v>769.99</v>
      </c>
      <c r="E258" s="243">
        <f t="shared" ref="E258:E265" si="5">C258*D258</f>
        <v>10009.870000000001</v>
      </c>
      <c r="F258" s="58"/>
      <c r="G258" s="71"/>
      <c r="H258" s="71"/>
      <c r="I258" s="71"/>
    </row>
    <row r="259" spans="1:9" ht="19.5" customHeight="1" x14ac:dyDescent="0.25">
      <c r="A259" s="167" t="s">
        <v>234</v>
      </c>
      <c r="B259" s="186" t="s">
        <v>68</v>
      </c>
      <c r="C259" s="186">
        <v>24</v>
      </c>
      <c r="D259" s="187">
        <v>850</v>
      </c>
      <c r="E259" s="243">
        <f t="shared" si="5"/>
        <v>20400</v>
      </c>
      <c r="F259" s="58"/>
      <c r="G259" s="71"/>
      <c r="H259" s="71"/>
      <c r="I259" s="71"/>
    </row>
    <row r="260" spans="1:9" ht="19.5" customHeight="1" x14ac:dyDescent="0.25">
      <c r="A260" s="167" t="s">
        <v>235</v>
      </c>
      <c r="B260" s="186" t="s">
        <v>68</v>
      </c>
      <c r="C260" s="186">
        <v>17</v>
      </c>
      <c r="D260" s="187">
        <v>825</v>
      </c>
      <c r="E260" s="243">
        <f t="shared" si="5"/>
        <v>14025</v>
      </c>
      <c r="F260" s="58"/>
      <c r="G260" s="71"/>
      <c r="H260" s="71"/>
      <c r="I260" s="71"/>
    </row>
    <row r="261" spans="1:9" ht="19.5" customHeight="1" x14ac:dyDescent="0.25">
      <c r="A261" s="167" t="s">
        <v>236</v>
      </c>
      <c r="B261" s="186" t="s">
        <v>68</v>
      </c>
      <c r="C261" s="186">
        <v>21</v>
      </c>
      <c r="D261" s="187">
        <v>1100</v>
      </c>
      <c r="E261" s="243">
        <f t="shared" si="5"/>
        <v>23100</v>
      </c>
      <c r="F261" s="58"/>
      <c r="G261" s="71"/>
      <c r="H261" s="71"/>
      <c r="I261" s="71"/>
    </row>
    <row r="262" spans="1:9" ht="19.5" customHeight="1" x14ac:dyDescent="0.25">
      <c r="A262" s="167" t="s">
        <v>237</v>
      </c>
      <c r="B262" s="186" t="s">
        <v>68</v>
      </c>
      <c r="C262" s="186">
        <v>6</v>
      </c>
      <c r="D262" s="187">
        <v>1200</v>
      </c>
      <c r="E262" s="243">
        <f t="shared" si="5"/>
        <v>7200</v>
      </c>
      <c r="F262" s="58"/>
      <c r="G262" s="71"/>
      <c r="H262" s="71"/>
      <c r="I262" s="71"/>
    </row>
    <row r="263" spans="1:9" ht="19.5" customHeight="1" x14ac:dyDescent="0.25">
      <c r="A263" s="167" t="s">
        <v>238</v>
      </c>
      <c r="B263" s="186" t="s">
        <v>68</v>
      </c>
      <c r="C263" s="186">
        <v>6</v>
      </c>
      <c r="D263" s="187">
        <v>1250</v>
      </c>
      <c r="E263" s="243">
        <f t="shared" si="5"/>
        <v>7500</v>
      </c>
      <c r="F263" s="58"/>
      <c r="G263" s="71"/>
      <c r="H263" s="71"/>
      <c r="I263" s="71"/>
    </row>
    <row r="264" spans="1:9" ht="19.5" customHeight="1" x14ac:dyDescent="0.25">
      <c r="A264" s="167" t="s">
        <v>239</v>
      </c>
      <c r="B264" s="186" t="s">
        <v>68</v>
      </c>
      <c r="C264" s="186">
        <v>10</v>
      </c>
      <c r="D264" s="187">
        <v>897</v>
      </c>
      <c r="E264" s="243">
        <f t="shared" si="5"/>
        <v>8970</v>
      </c>
      <c r="F264" s="58"/>
      <c r="G264" s="71"/>
      <c r="H264" s="71"/>
      <c r="I264" s="71"/>
    </row>
    <row r="265" spans="1:9" ht="19.5" customHeight="1" x14ac:dyDescent="0.25">
      <c r="A265" s="167" t="s">
        <v>240</v>
      </c>
      <c r="B265" s="186" t="s">
        <v>68</v>
      </c>
      <c r="C265" s="186">
        <v>8</v>
      </c>
      <c r="D265" s="187">
        <v>500</v>
      </c>
      <c r="E265" s="243">
        <f t="shared" si="5"/>
        <v>4000</v>
      </c>
      <c r="F265" s="58"/>
      <c r="G265" s="71"/>
      <c r="H265" s="71"/>
      <c r="I265" s="71"/>
    </row>
    <row r="266" spans="1:9" ht="19.5" customHeight="1" x14ac:dyDescent="0.25">
      <c r="A266" s="167" t="s">
        <v>241</v>
      </c>
      <c r="B266" s="186" t="s">
        <v>68</v>
      </c>
      <c r="C266" s="186">
        <v>2</v>
      </c>
      <c r="D266" s="187">
        <v>500</v>
      </c>
      <c r="E266" s="243">
        <f>C266*D266</f>
        <v>1000</v>
      </c>
      <c r="F266" s="58"/>
      <c r="G266" s="71"/>
      <c r="H266" s="71"/>
      <c r="I266" s="71"/>
    </row>
    <row r="267" spans="1:9" ht="19.5" customHeight="1" x14ac:dyDescent="0.25">
      <c r="A267" s="167" t="s">
        <v>242</v>
      </c>
      <c r="B267" s="186" t="s">
        <v>68</v>
      </c>
      <c r="C267" s="186">
        <v>2</v>
      </c>
      <c r="D267" s="187">
        <v>1430</v>
      </c>
      <c r="E267" s="243">
        <f>C267*D267</f>
        <v>2860</v>
      </c>
      <c r="F267" s="58"/>
      <c r="G267" s="71"/>
      <c r="H267" s="71"/>
      <c r="I267" s="71"/>
    </row>
    <row r="268" spans="1:9" ht="19.5" customHeight="1" x14ac:dyDescent="0.25">
      <c r="A268" s="167" t="s">
        <v>243</v>
      </c>
      <c r="B268" s="186" t="s">
        <v>68</v>
      </c>
      <c r="C268" s="186">
        <v>10</v>
      </c>
      <c r="D268" s="187">
        <v>500</v>
      </c>
      <c r="E268" s="243">
        <f>C268*D268</f>
        <v>5000</v>
      </c>
      <c r="F268" s="58"/>
      <c r="G268" s="71"/>
      <c r="H268" s="71"/>
      <c r="I268" s="71"/>
    </row>
    <row r="269" spans="1:9" ht="19.5" customHeight="1" x14ac:dyDescent="0.25">
      <c r="A269" s="167" t="s">
        <v>244</v>
      </c>
      <c r="B269" s="186" t="s">
        <v>68</v>
      </c>
      <c r="C269" s="186">
        <v>5</v>
      </c>
      <c r="D269" s="187">
        <v>250</v>
      </c>
      <c r="E269" s="243">
        <f>C269*D269</f>
        <v>1250</v>
      </c>
      <c r="F269" s="58"/>
      <c r="G269" s="71"/>
      <c r="H269" s="71"/>
      <c r="I269" s="71"/>
    </row>
    <row r="270" spans="1:9" ht="85.5" customHeight="1" x14ac:dyDescent="0.25">
      <c r="A270" s="61" t="s">
        <v>245</v>
      </c>
      <c r="B270" s="61"/>
      <c r="C270" s="61"/>
      <c r="D270" s="62"/>
      <c r="E270" s="241">
        <v>15000</v>
      </c>
      <c r="F270" s="111" t="s">
        <v>229</v>
      </c>
      <c r="G270" s="71"/>
      <c r="H270" s="71"/>
      <c r="I270" s="71"/>
    </row>
    <row r="271" spans="1:9" ht="15.75" thickBot="1" x14ac:dyDescent="0.3">
      <c r="A271" s="22" t="s">
        <v>11</v>
      </c>
      <c r="B271" s="23"/>
      <c r="C271" s="23"/>
      <c r="D271" s="24"/>
      <c r="E271" s="39">
        <f>E270+E256+E255+E254+E253+E257</f>
        <v>370886.87</v>
      </c>
      <c r="F271" s="26"/>
    </row>
    <row r="272" spans="1:9" ht="16.5" thickBot="1" x14ac:dyDescent="0.3">
      <c r="A272" s="244" t="s">
        <v>246</v>
      </c>
      <c r="B272" s="245"/>
      <c r="C272" s="245"/>
      <c r="D272" s="246"/>
      <c r="E272" s="144">
        <f>E271+E251+E248+E243+E218+E212+E183+E173+E167+E170+E187</f>
        <v>4038965.26</v>
      </c>
      <c r="F272" s="247"/>
    </row>
  </sheetData>
  <mergeCells count="280">
    <mergeCell ref="A257:D257"/>
    <mergeCell ref="F257:F269"/>
    <mergeCell ref="A270:D270"/>
    <mergeCell ref="A271:D271"/>
    <mergeCell ref="A272:D272"/>
    <mergeCell ref="F189:F211"/>
    <mergeCell ref="A251:D251"/>
    <mergeCell ref="A252:F252"/>
    <mergeCell ref="A253:D253"/>
    <mergeCell ref="A254:D254"/>
    <mergeCell ref="A255:D255"/>
    <mergeCell ref="A256:D256"/>
    <mergeCell ref="A244:F244"/>
    <mergeCell ref="A245:D245"/>
    <mergeCell ref="A246:D246"/>
    <mergeCell ref="A247:D247"/>
    <mergeCell ref="A248:D248"/>
    <mergeCell ref="A249:F249"/>
    <mergeCell ref="A231:D231"/>
    <mergeCell ref="A232:D232"/>
    <mergeCell ref="F233:F236"/>
    <mergeCell ref="F238:F239"/>
    <mergeCell ref="H238:H239"/>
    <mergeCell ref="A243:D243"/>
    <mergeCell ref="A219:F219"/>
    <mergeCell ref="A220:D220"/>
    <mergeCell ref="F220:F228"/>
    <mergeCell ref="A221:D221"/>
    <mergeCell ref="A222:D222"/>
    <mergeCell ref="A223:D223"/>
    <mergeCell ref="A224:D224"/>
    <mergeCell ref="A225:D225"/>
    <mergeCell ref="A227:D227"/>
    <mergeCell ref="A228:D228"/>
    <mergeCell ref="A212:D212"/>
    <mergeCell ref="A213:F213"/>
    <mergeCell ref="A214:D214"/>
    <mergeCell ref="F214:F216"/>
    <mergeCell ref="A216:D216"/>
    <mergeCell ref="A218:D218"/>
    <mergeCell ref="J203:K203"/>
    <mergeCell ref="M203:N203"/>
    <mergeCell ref="J204:K204"/>
    <mergeCell ref="M204:N204"/>
    <mergeCell ref="A208:D208"/>
    <mergeCell ref="J211:K211"/>
    <mergeCell ref="M211:N211"/>
    <mergeCell ref="J200:K200"/>
    <mergeCell ref="M200:N200"/>
    <mergeCell ref="A201:D201"/>
    <mergeCell ref="J201:K201"/>
    <mergeCell ref="M201:N201"/>
    <mergeCell ref="J202:K202"/>
    <mergeCell ref="M202:N202"/>
    <mergeCell ref="J197:K197"/>
    <mergeCell ref="M197:N197"/>
    <mergeCell ref="J198:K198"/>
    <mergeCell ref="M198:N198"/>
    <mergeCell ref="J199:K199"/>
    <mergeCell ref="M199:N199"/>
    <mergeCell ref="J194:K194"/>
    <mergeCell ref="M194:N194"/>
    <mergeCell ref="J195:K195"/>
    <mergeCell ref="M195:N195"/>
    <mergeCell ref="J196:K196"/>
    <mergeCell ref="M196:N196"/>
    <mergeCell ref="J191:K191"/>
    <mergeCell ref="M191:N191"/>
    <mergeCell ref="J192:K192"/>
    <mergeCell ref="M192:N192"/>
    <mergeCell ref="A193:D193"/>
    <mergeCell ref="J193:K193"/>
    <mergeCell ref="M193:N193"/>
    <mergeCell ref="A188:F188"/>
    <mergeCell ref="J188:K188"/>
    <mergeCell ref="M188:N188"/>
    <mergeCell ref="A189:D189"/>
    <mergeCell ref="J189:K189"/>
    <mergeCell ref="M189:N189"/>
    <mergeCell ref="J190:K190"/>
    <mergeCell ref="M190:N190"/>
    <mergeCell ref="A191:D191"/>
    <mergeCell ref="J185:K185"/>
    <mergeCell ref="M185:N185"/>
    <mergeCell ref="J186:K186"/>
    <mergeCell ref="M186:N186"/>
    <mergeCell ref="J187:K187"/>
    <mergeCell ref="M187:N187"/>
    <mergeCell ref="J182:K182"/>
    <mergeCell ref="M182:N182"/>
    <mergeCell ref="A183:D183"/>
    <mergeCell ref="J183:K183"/>
    <mergeCell ref="M183:N183"/>
    <mergeCell ref="A184:F184"/>
    <mergeCell ref="J184:K184"/>
    <mergeCell ref="M184:N184"/>
    <mergeCell ref="A180:D180"/>
    <mergeCell ref="J180:K180"/>
    <mergeCell ref="M180:N180"/>
    <mergeCell ref="A181:D181"/>
    <mergeCell ref="J181:K181"/>
    <mergeCell ref="M181:N181"/>
    <mergeCell ref="A178:D178"/>
    <mergeCell ref="J178:K178"/>
    <mergeCell ref="M178:N178"/>
    <mergeCell ref="A179:D179"/>
    <mergeCell ref="J179:K179"/>
    <mergeCell ref="M179:N179"/>
    <mergeCell ref="A175:D175"/>
    <mergeCell ref="F175:F182"/>
    <mergeCell ref="J175:K175"/>
    <mergeCell ref="M175:N175"/>
    <mergeCell ref="A176:D176"/>
    <mergeCell ref="J176:K176"/>
    <mergeCell ref="M176:N176"/>
    <mergeCell ref="A177:D177"/>
    <mergeCell ref="J177:K177"/>
    <mergeCell ref="M177:N177"/>
    <mergeCell ref="A173:D173"/>
    <mergeCell ref="J173:K173"/>
    <mergeCell ref="M173:N173"/>
    <mergeCell ref="A174:F174"/>
    <mergeCell ref="J174:K174"/>
    <mergeCell ref="M174:N174"/>
    <mergeCell ref="A171:F171"/>
    <mergeCell ref="J171:K171"/>
    <mergeCell ref="M171:N171"/>
    <mergeCell ref="A172:D172"/>
    <mergeCell ref="J172:K172"/>
    <mergeCell ref="M172:N172"/>
    <mergeCell ref="A168:F168"/>
    <mergeCell ref="J168:K168"/>
    <mergeCell ref="M168:N168"/>
    <mergeCell ref="J169:K169"/>
    <mergeCell ref="M169:N169"/>
    <mergeCell ref="J170:K170"/>
    <mergeCell ref="M170:N170"/>
    <mergeCell ref="A166:D166"/>
    <mergeCell ref="J166:K166"/>
    <mergeCell ref="M166:N166"/>
    <mergeCell ref="A167:D167"/>
    <mergeCell ref="J167:K167"/>
    <mergeCell ref="M167:N167"/>
    <mergeCell ref="A163:F163"/>
    <mergeCell ref="G163:N163"/>
    <mergeCell ref="J164:K164"/>
    <mergeCell ref="M164:N164"/>
    <mergeCell ref="A165:F165"/>
    <mergeCell ref="J165:K165"/>
    <mergeCell ref="M165:N165"/>
    <mergeCell ref="A160:D160"/>
    <mergeCell ref="J160:K160"/>
    <mergeCell ref="L160:M160"/>
    <mergeCell ref="J161:K161"/>
    <mergeCell ref="L161:M161"/>
    <mergeCell ref="A162:F162"/>
    <mergeCell ref="J162:K162"/>
    <mergeCell ref="L162:M162"/>
    <mergeCell ref="A109:E109"/>
    <mergeCell ref="A113:E113"/>
    <mergeCell ref="J155:K155"/>
    <mergeCell ref="L155:M155"/>
    <mergeCell ref="A159:D159"/>
    <mergeCell ref="G159:N159"/>
    <mergeCell ref="J106:K106"/>
    <mergeCell ref="L106:M106"/>
    <mergeCell ref="J107:K107"/>
    <mergeCell ref="L107:M107"/>
    <mergeCell ref="J108:K108"/>
    <mergeCell ref="L108:M108"/>
    <mergeCell ref="J103:K103"/>
    <mergeCell ref="L103:M103"/>
    <mergeCell ref="J104:K104"/>
    <mergeCell ref="L104:M104"/>
    <mergeCell ref="J105:K105"/>
    <mergeCell ref="L105:M105"/>
    <mergeCell ref="J100:K100"/>
    <mergeCell ref="L100:M100"/>
    <mergeCell ref="J101:K101"/>
    <mergeCell ref="L101:M101"/>
    <mergeCell ref="J102:K102"/>
    <mergeCell ref="L102:M102"/>
    <mergeCell ref="J97:K97"/>
    <mergeCell ref="L97:M97"/>
    <mergeCell ref="A98:E98"/>
    <mergeCell ref="J98:K98"/>
    <mergeCell ref="L98:M98"/>
    <mergeCell ref="G99:N99"/>
    <mergeCell ref="J94:K94"/>
    <mergeCell ref="L94:M94"/>
    <mergeCell ref="J95:K95"/>
    <mergeCell ref="L95:M95"/>
    <mergeCell ref="J96:K96"/>
    <mergeCell ref="L96:M96"/>
    <mergeCell ref="J91:K91"/>
    <mergeCell ref="L91:M91"/>
    <mergeCell ref="J92:K92"/>
    <mergeCell ref="L92:M92"/>
    <mergeCell ref="J93:K93"/>
    <mergeCell ref="L93:M93"/>
    <mergeCell ref="G87:N87"/>
    <mergeCell ref="J88:K88"/>
    <mergeCell ref="L88:M88"/>
    <mergeCell ref="J89:K89"/>
    <mergeCell ref="L89:M89"/>
    <mergeCell ref="J90:K90"/>
    <mergeCell ref="L90:M90"/>
    <mergeCell ref="I84:J84"/>
    <mergeCell ref="L84:M84"/>
    <mergeCell ref="I85:J85"/>
    <mergeCell ref="L85:M85"/>
    <mergeCell ref="A86:E86"/>
    <mergeCell ref="I86:J86"/>
    <mergeCell ref="L86:M86"/>
    <mergeCell ref="G80:N80"/>
    <mergeCell ref="I81:J81"/>
    <mergeCell ref="L81:M81"/>
    <mergeCell ref="I82:J82"/>
    <mergeCell ref="L82:M82"/>
    <mergeCell ref="I83:J83"/>
    <mergeCell ref="L83:M83"/>
    <mergeCell ref="L75:M75"/>
    <mergeCell ref="A76:E76"/>
    <mergeCell ref="F76:F158"/>
    <mergeCell ref="L76:M76"/>
    <mergeCell ref="G77:N77"/>
    <mergeCell ref="I78:J78"/>
    <mergeCell ref="L78:M78"/>
    <mergeCell ref="A79:E79"/>
    <mergeCell ref="I79:J79"/>
    <mergeCell ref="L79:M79"/>
    <mergeCell ref="A73:D73"/>
    <mergeCell ref="A74:F74"/>
    <mergeCell ref="A75:F75"/>
    <mergeCell ref="G75:H76"/>
    <mergeCell ref="I75:J76"/>
    <mergeCell ref="K75:K76"/>
    <mergeCell ref="F66:F67"/>
    <mergeCell ref="A68:F68"/>
    <mergeCell ref="A69:D69"/>
    <mergeCell ref="F69:F71"/>
    <mergeCell ref="A70:D70"/>
    <mergeCell ref="A71:D71"/>
    <mergeCell ref="A39:F39"/>
    <mergeCell ref="F40:F49"/>
    <mergeCell ref="A51:D51"/>
    <mergeCell ref="F52:F53"/>
    <mergeCell ref="F54:F58"/>
    <mergeCell ref="A65:F65"/>
    <mergeCell ref="A33:D33"/>
    <mergeCell ref="A34:F34"/>
    <mergeCell ref="A35:D35"/>
    <mergeCell ref="A36:D36"/>
    <mergeCell ref="A37:F37"/>
    <mergeCell ref="A38:D38"/>
    <mergeCell ref="A22:D22"/>
    <mergeCell ref="A23:F23"/>
    <mergeCell ref="F24:F25"/>
    <mergeCell ref="A27:F27"/>
    <mergeCell ref="A28:D28"/>
    <mergeCell ref="F28:F32"/>
    <mergeCell ref="A31:D31"/>
    <mergeCell ref="A15:D15"/>
    <mergeCell ref="A16:D16"/>
    <mergeCell ref="A17:D17"/>
    <mergeCell ref="A18:D18"/>
    <mergeCell ref="A19:D19"/>
    <mergeCell ref="A20:F20"/>
    <mergeCell ref="A9:D9"/>
    <mergeCell ref="A10:F10"/>
    <mergeCell ref="A11:D11"/>
    <mergeCell ref="A12:D12"/>
    <mergeCell ref="A13:F13"/>
    <mergeCell ref="A14:D14"/>
    <mergeCell ref="A1:F1"/>
    <mergeCell ref="A2:F2"/>
    <mergeCell ref="A4:F4"/>
    <mergeCell ref="A5:D5"/>
    <mergeCell ref="A6:D6"/>
    <mergeCell ref="A7:F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7" manualBreakCount="7">
    <brk id="26" max="5" man="1"/>
    <brk id="73" max="5" man="1"/>
    <brk id="161" max="5" man="1"/>
    <brk id="187" max="5" man="1"/>
    <brk id="221" max="16383" man="1"/>
    <brk id="243" max="5" man="1"/>
    <brk id="2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01.04.15</vt:lpstr>
      <vt:lpstr>'01.04.15'!Область_печати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2015-12-30T09:23:21Z</dcterms:created>
  <dcterms:modified xsi:type="dcterms:W3CDTF">2015-12-30T09:26:44Z</dcterms:modified>
</cp:coreProperties>
</file>